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1A" lockStructure="1"/>
  <bookViews>
    <workbookView xWindow="120" yWindow="45" windowWidth="27180" windowHeight="12915" activeTab="2"/>
  </bookViews>
  <sheets>
    <sheet name="Eingabe_Ausgabe" sheetId="3" r:id="rId1"/>
    <sheet name="Hintergrundinformation" sheetId="4" r:id="rId2"/>
    <sheet name="Nutzungsbedingungen" sheetId="5" r:id="rId3"/>
    <sheet name="As_Modell" sheetId="1" state="hidden" r:id="rId4"/>
    <sheet name="As_lin_Ver" sheetId="2" state="hidden" r:id="rId5"/>
    <sheet name="Pb_Modell" sheetId="6" state="hidden" r:id="rId6"/>
    <sheet name="Pb_lin_Ver" sheetId="7" state="hidden" r:id="rId7"/>
    <sheet name="Cd_Modell" sheetId="8" state="hidden" r:id="rId8"/>
    <sheet name="Cd_lin_Ver" sheetId="9" state="hidden" r:id="rId9"/>
  </sheets>
  <definedNames>
    <definedName name="_xlnm._FilterDatabase" localSheetId="4" hidden="1">As_lin_Ver!$A$1:$A$785</definedName>
    <definedName name="_xlnm._FilterDatabase" localSheetId="8" hidden="1">Cd_lin_Ver!$A$1:$A$785</definedName>
    <definedName name="_xlnm._FilterDatabase" localSheetId="6" hidden="1">Pb_lin_Ver!$A$1:$A$785</definedName>
    <definedName name="_xlnm.Print_Area" localSheetId="1">Hintergrundinformation!$B$1:$B$17</definedName>
    <definedName name="_xlnm.Print_Area" localSheetId="2">Nutzungsbedingungen!$B$1:$B$22</definedName>
  </definedNames>
  <calcPr calcId="145621"/>
</workbook>
</file>

<file path=xl/calcChain.xml><?xml version="1.0" encoding="utf-8"?>
<calcChain xmlns="http://schemas.openxmlformats.org/spreadsheetml/2006/main">
  <c r="H8" i="3" l="1"/>
  <c r="B28" i="3"/>
  <c r="B29" i="3"/>
  <c r="B25" i="3"/>
  <c r="B24" i="3" l="1"/>
  <c r="G8" i="3"/>
  <c r="F8" i="3"/>
  <c r="J34" i="3" l="1"/>
  <c r="J30" i="3"/>
  <c r="D32" i="3"/>
  <c r="B34" i="3"/>
  <c r="B30" i="3"/>
  <c r="D28" i="3"/>
  <c r="G29" i="3"/>
  <c r="B26" i="3"/>
  <c r="J26" i="3"/>
  <c r="D24" i="3"/>
  <c r="G25" i="3"/>
  <c r="I8" i="3"/>
  <c r="G21" i="3" s="1"/>
  <c r="B32" i="3"/>
  <c r="G33" i="3"/>
  <c r="B33" i="3"/>
  <c r="F3" i="9" l="1"/>
  <c r="F4" i="9"/>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2" i="9"/>
  <c r="B35" i="8"/>
  <c r="C32" i="3" s="1"/>
  <c r="H4" i="8"/>
  <c r="R26" i="8" s="1"/>
  <c r="S26" i="8" s="1"/>
  <c r="W16" i="8"/>
  <c r="V16" i="8"/>
  <c r="U16" i="8"/>
  <c r="I16" i="8"/>
  <c r="H16" i="8"/>
  <c r="G16" i="8"/>
  <c r="B35" i="6"/>
  <c r="C28" i="3" s="1"/>
  <c r="F358" i="7"/>
  <c r="F3" i="7"/>
  <c r="F4" i="7"/>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F300" i="7"/>
  <c r="F301" i="7"/>
  <c r="F302" i="7"/>
  <c r="F303" i="7"/>
  <c r="F304" i="7"/>
  <c r="F305" i="7"/>
  <c r="F306" i="7"/>
  <c r="F307" i="7"/>
  <c r="F308" i="7"/>
  <c r="F309" i="7"/>
  <c r="F310" i="7"/>
  <c r="F311" i="7"/>
  <c r="F312" i="7"/>
  <c r="F313" i="7"/>
  <c r="F314" i="7"/>
  <c r="F315" i="7"/>
  <c r="F316" i="7"/>
  <c r="F317" i="7"/>
  <c r="F318" i="7"/>
  <c r="F319" i="7"/>
  <c r="F320" i="7"/>
  <c r="F321" i="7"/>
  <c r="F322" i="7"/>
  <c r="F323" i="7"/>
  <c r="F324" i="7"/>
  <c r="F325" i="7"/>
  <c r="F326" i="7"/>
  <c r="F327" i="7"/>
  <c r="F328" i="7"/>
  <c r="F329" i="7"/>
  <c r="F330" i="7"/>
  <c r="F331" i="7"/>
  <c r="F332" i="7"/>
  <c r="F333" i="7"/>
  <c r="F334" i="7"/>
  <c r="F335" i="7"/>
  <c r="F336" i="7"/>
  <c r="F337" i="7"/>
  <c r="F338" i="7"/>
  <c r="F339" i="7"/>
  <c r="F340" i="7"/>
  <c r="F341" i="7"/>
  <c r="F342" i="7"/>
  <c r="F343" i="7"/>
  <c r="F344" i="7"/>
  <c r="F345" i="7"/>
  <c r="F346" i="7"/>
  <c r="F347" i="7"/>
  <c r="F348" i="7"/>
  <c r="F349" i="7"/>
  <c r="F350" i="7"/>
  <c r="F351" i="7"/>
  <c r="F352" i="7"/>
  <c r="F353" i="7"/>
  <c r="F354" i="7"/>
  <c r="F355" i="7"/>
  <c r="F356" i="7"/>
  <c r="F357" i="7"/>
  <c r="F2" i="7"/>
  <c r="H4" i="6"/>
  <c r="R26" i="6" s="1"/>
  <c r="S26" i="6" s="1"/>
  <c r="I17" i="3" s="1"/>
  <c r="W16" i="6"/>
  <c r="V16" i="6"/>
  <c r="U16" i="6"/>
  <c r="I16" i="6"/>
  <c r="H16" i="6"/>
  <c r="G16" i="6"/>
  <c r="U16" i="1"/>
  <c r="W16" i="1"/>
  <c r="V16" i="1"/>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2" i="2"/>
  <c r="M24" i="8" l="1"/>
  <c r="J17" i="3"/>
  <c r="H5" i="8"/>
  <c r="I5" i="8" s="1"/>
  <c r="H6" i="8"/>
  <c r="I6" i="8" s="1"/>
  <c r="K16" i="8"/>
  <c r="D20" i="8"/>
  <c r="E20" i="8" s="1"/>
  <c r="D21" i="8"/>
  <c r="E21" i="8" s="1"/>
  <c r="D22" i="8"/>
  <c r="E22" i="8" s="1"/>
  <c r="R22" i="8"/>
  <c r="S22" i="8" s="1"/>
  <c r="J16" i="3" s="1"/>
  <c r="D24" i="8"/>
  <c r="E24" i="8" s="1"/>
  <c r="K25" i="8" s="1"/>
  <c r="R24" i="8"/>
  <c r="S24" i="8" s="1"/>
  <c r="J15" i="3" s="1"/>
  <c r="D26" i="8"/>
  <c r="E26" i="8" s="1"/>
  <c r="M23" i="8" s="1"/>
  <c r="R27" i="8"/>
  <c r="S27" i="8" s="1"/>
  <c r="J19" i="3" s="1"/>
  <c r="R28" i="8"/>
  <c r="S28" i="8" s="1"/>
  <c r="I4" i="8"/>
  <c r="L16" i="8"/>
  <c r="X16" i="8"/>
  <c r="J13" i="3" s="1"/>
  <c r="D27" i="8"/>
  <c r="E27" i="8" s="1"/>
  <c r="Y16" i="8"/>
  <c r="J12" i="3" s="1"/>
  <c r="R20" i="8"/>
  <c r="S20" i="8" s="1"/>
  <c r="R21" i="8"/>
  <c r="S21" i="8" s="1"/>
  <c r="J18" i="3" s="1"/>
  <c r="D23" i="8"/>
  <c r="E23" i="8" s="1"/>
  <c r="R23" i="8"/>
  <c r="S23" i="8" s="1"/>
  <c r="D25" i="8"/>
  <c r="E25" i="8" s="1"/>
  <c r="R25" i="8"/>
  <c r="S25" i="8" s="1"/>
  <c r="D28" i="8"/>
  <c r="E28" i="8" s="1"/>
  <c r="J16" i="8"/>
  <c r="Z16" i="8"/>
  <c r="J14" i="3" s="1"/>
  <c r="Z16" i="6"/>
  <c r="I14" i="3" s="1"/>
  <c r="R23" i="6"/>
  <c r="S23" i="6" s="1"/>
  <c r="R27" i="6"/>
  <c r="S27" i="6" s="1"/>
  <c r="I19" i="3" s="1"/>
  <c r="D25" i="6"/>
  <c r="E25" i="6" s="1"/>
  <c r="R20" i="6"/>
  <c r="S20" i="6" s="1"/>
  <c r="R21" i="6"/>
  <c r="S21" i="6" s="1"/>
  <c r="I18" i="3" s="1"/>
  <c r="D26" i="6"/>
  <c r="E26" i="6" s="1"/>
  <c r="M23" i="6" s="1"/>
  <c r="R28" i="6"/>
  <c r="S28" i="6" s="1"/>
  <c r="D28" i="6"/>
  <c r="E28" i="6" s="1"/>
  <c r="J16" i="6"/>
  <c r="K28" i="6" s="1"/>
  <c r="Y16" i="6"/>
  <c r="I12" i="3" s="1"/>
  <c r="D23" i="6"/>
  <c r="E23" i="6" s="1"/>
  <c r="H5" i="6"/>
  <c r="I5" i="6" s="1"/>
  <c r="H6" i="6"/>
  <c r="I6" i="6" s="1"/>
  <c r="K16" i="6"/>
  <c r="D20" i="6"/>
  <c r="E20" i="6" s="1"/>
  <c r="D21" i="6"/>
  <c r="E21" i="6" s="1"/>
  <c r="D22" i="6"/>
  <c r="E22" i="6" s="1"/>
  <c r="R22" i="6"/>
  <c r="S22" i="6" s="1"/>
  <c r="I16" i="3" s="1"/>
  <c r="D24" i="6"/>
  <c r="E24" i="6" s="1"/>
  <c r="K25" i="6" s="1"/>
  <c r="R24" i="6"/>
  <c r="S24" i="6" s="1"/>
  <c r="I15" i="3" s="1"/>
  <c r="D27" i="6"/>
  <c r="E27" i="6" s="1"/>
  <c r="M25" i="6" s="1"/>
  <c r="I4" i="6"/>
  <c r="L16" i="6"/>
  <c r="K29" i="6" s="1"/>
  <c r="X16" i="6"/>
  <c r="I13" i="3" s="1"/>
  <c r="R25" i="6"/>
  <c r="S25" i="6" s="1"/>
  <c r="B35" i="1"/>
  <c r="C24" i="3" s="1"/>
  <c r="K23" i="8" l="1"/>
  <c r="K27" i="8"/>
  <c r="K24" i="8"/>
  <c r="K26" i="8"/>
  <c r="K6" i="8"/>
  <c r="N6" i="8" s="1"/>
  <c r="J6" i="8"/>
  <c r="M6" i="8" s="1"/>
  <c r="E14" i="3" s="1"/>
  <c r="L6" i="8"/>
  <c r="O6" i="8" s="1"/>
  <c r="E15" i="3" s="1"/>
  <c r="K4" i="8"/>
  <c r="N4" i="8" s="1"/>
  <c r="E12" i="3" s="1"/>
  <c r="J4" i="8"/>
  <c r="M4" i="8" s="1"/>
  <c r="L4" i="8"/>
  <c r="O4" i="8" s="1"/>
  <c r="K5" i="8"/>
  <c r="N5" i="8" s="1"/>
  <c r="J5" i="8"/>
  <c r="M5" i="8" s="1"/>
  <c r="E17" i="3" s="1"/>
  <c r="L5" i="8"/>
  <c r="O5" i="8" s="1"/>
  <c r="E18" i="3" s="1"/>
  <c r="K23" i="6"/>
  <c r="K26" i="6"/>
  <c r="K27" i="6"/>
  <c r="K24" i="6"/>
  <c r="M24" i="6"/>
  <c r="K6" i="6"/>
  <c r="N6" i="6" s="1"/>
  <c r="L6" i="6"/>
  <c r="O6" i="6" s="1"/>
  <c r="D15" i="3" s="1"/>
  <c r="J6" i="6"/>
  <c r="M6" i="6" s="1"/>
  <c r="D14" i="3" s="1"/>
  <c r="L4" i="6"/>
  <c r="O4" i="6" s="1"/>
  <c r="K4" i="6"/>
  <c r="N4" i="6" s="1"/>
  <c r="D12" i="3" s="1"/>
  <c r="J4" i="6"/>
  <c r="M4" i="6" s="1"/>
  <c r="L5" i="6"/>
  <c r="O5" i="6" s="1"/>
  <c r="D18" i="3" s="1"/>
  <c r="K5" i="6"/>
  <c r="N5" i="6" s="1"/>
  <c r="J5" i="6"/>
  <c r="M5" i="6" s="1"/>
  <c r="D17" i="3" s="1"/>
  <c r="H4" i="1"/>
  <c r="K22" i="8" l="1"/>
  <c r="B31" i="8" s="1"/>
  <c r="D36" i="8" s="1"/>
  <c r="E33" i="3" s="1"/>
  <c r="M22" i="8"/>
  <c r="E32" i="8" s="1"/>
  <c r="H37" i="8" s="1"/>
  <c r="I34" i="3" s="1"/>
  <c r="M22" i="6"/>
  <c r="K22" i="6"/>
  <c r="X16" i="1"/>
  <c r="H13" i="3" s="1"/>
  <c r="Y16" i="1"/>
  <c r="H12" i="3" s="1"/>
  <c r="Z16" i="1"/>
  <c r="H14" i="3" s="1"/>
  <c r="R24" i="1"/>
  <c r="S24" i="1" s="1"/>
  <c r="H15" i="3" s="1"/>
  <c r="R28" i="1"/>
  <c r="S28" i="1" s="1"/>
  <c r="R21" i="1"/>
  <c r="S21" i="1" s="1"/>
  <c r="H18" i="3" s="1"/>
  <c r="R25" i="1"/>
  <c r="S25" i="1" s="1"/>
  <c r="R20" i="1"/>
  <c r="S20" i="1" s="1"/>
  <c r="R22" i="1"/>
  <c r="S22" i="1" s="1"/>
  <c r="H16" i="3" s="1"/>
  <c r="R26" i="1"/>
  <c r="S26" i="1" s="1"/>
  <c r="H17" i="3" s="1"/>
  <c r="R23" i="1"/>
  <c r="S23" i="1" s="1"/>
  <c r="R27" i="1"/>
  <c r="S27" i="1" s="1"/>
  <c r="H19" i="3" s="1"/>
  <c r="K16" i="1"/>
  <c r="H16" i="1"/>
  <c r="D31" i="8" l="1"/>
  <c r="F36" i="8" s="1"/>
  <c r="F33" i="3" s="1"/>
  <c r="D31" i="6"/>
  <c r="F36" i="6" s="1"/>
  <c r="F29" i="3" s="1"/>
  <c r="B31" i="6"/>
  <c r="D36" i="6" s="1"/>
  <c r="E29" i="3" s="1"/>
  <c r="E32" i="6"/>
  <c r="H37" i="6" s="1"/>
  <c r="I30" i="3" s="1"/>
  <c r="K24" i="1"/>
  <c r="K23" i="1"/>
  <c r="M24" i="1"/>
  <c r="K26" i="1"/>
  <c r="K27" i="1"/>
  <c r="G16" i="1"/>
  <c r="J16" i="1" s="1"/>
  <c r="K28" i="1" s="1"/>
  <c r="I16" i="1"/>
  <c r="L16" i="1" s="1"/>
  <c r="K29" i="1" s="1"/>
  <c r="D21" i="1"/>
  <c r="E21" i="1" s="1"/>
  <c r="D22" i="1"/>
  <c r="E22" i="1" s="1"/>
  <c r="D23" i="1"/>
  <c r="E23" i="1" s="1"/>
  <c r="D24" i="1"/>
  <c r="E24" i="1" s="1"/>
  <c r="D25" i="1"/>
  <c r="E25" i="1" s="1"/>
  <c r="D26" i="1"/>
  <c r="E26" i="1" s="1"/>
  <c r="D27" i="1"/>
  <c r="E27" i="1" s="1"/>
  <c r="D28" i="1"/>
  <c r="E28" i="1" s="1"/>
  <c r="H6" i="1"/>
  <c r="I6" i="1" s="1"/>
  <c r="L6" i="1" s="1"/>
  <c r="O6" i="1" s="1"/>
  <c r="C15" i="3" s="1"/>
  <c r="H5" i="1"/>
  <c r="I5" i="1" s="1"/>
  <c r="K5" i="1" s="1"/>
  <c r="N5" i="1" s="1"/>
  <c r="D20" i="1"/>
  <c r="E20" i="1" s="1"/>
  <c r="I4" i="1"/>
  <c r="J4" i="1" s="1"/>
  <c r="M4" i="1" s="1"/>
  <c r="M23" i="1" l="1"/>
  <c r="K25" i="1"/>
  <c r="K4" i="1"/>
  <c r="N4" i="1" s="1"/>
  <c r="C12" i="3" s="1"/>
  <c r="L5" i="1"/>
  <c r="O5" i="1" s="1"/>
  <c r="C18" i="3" s="1"/>
  <c r="L4" i="1"/>
  <c r="O4" i="1" s="1"/>
  <c r="J6" i="1"/>
  <c r="M6" i="1" s="1"/>
  <c r="C14" i="3" s="1"/>
  <c r="J5" i="1"/>
  <c r="M5" i="1" s="1"/>
  <c r="C17" i="3" s="1"/>
  <c r="K6" i="1"/>
  <c r="N6" i="1" s="1"/>
  <c r="M22" i="1" l="1"/>
  <c r="K22" i="1"/>
  <c r="B31" i="1" l="1"/>
  <c r="D36" i="1" s="1"/>
  <c r="E25" i="3" s="1"/>
  <c r="D31" i="1"/>
  <c r="F36" i="1" s="1"/>
  <c r="F25" i="3" s="1"/>
  <c r="E32" i="1"/>
  <c r="H37" i="1" s="1"/>
  <c r="I26" i="3" s="1"/>
</calcChain>
</file>

<file path=xl/sharedStrings.xml><?xml version="1.0" encoding="utf-8"?>
<sst xmlns="http://schemas.openxmlformats.org/spreadsheetml/2006/main" count="324" uniqueCount="123">
  <si>
    <t>Konfid_%</t>
  </si>
  <si>
    <t>UNTEN</t>
  </si>
  <si>
    <t>OBEN</t>
  </si>
  <si>
    <t>MITTEL</t>
  </si>
  <si>
    <t>K O N S T A  N T E</t>
  </si>
  <si>
    <t>S T E I G U N G</t>
  </si>
  <si>
    <t>Eingabe</t>
  </si>
  <si>
    <t xml:space="preserve">MITTEL </t>
  </si>
  <si>
    <t>log_Eingabe</t>
  </si>
  <si>
    <t>L O G - M O D E L L</t>
  </si>
  <si>
    <t>A U S G A B E   R V  i n  m g / k g</t>
  </si>
  <si>
    <t>Eingabe_KW in mg/kg</t>
  </si>
  <si>
    <t>Statistiken</t>
  </si>
  <si>
    <t xml:space="preserve">As_RVrel </t>
  </si>
  <si>
    <t>N</t>
  </si>
  <si>
    <t>Gültig</t>
  </si>
  <si>
    <t>Fehlend</t>
  </si>
  <si>
    <t>Mittelwert</t>
  </si>
  <si>
    <t>Standardabweichung</t>
  </si>
  <si>
    <t>Minimum</t>
  </si>
  <si>
    <t>Maximum</t>
  </si>
  <si>
    <t>Perzentile</t>
  </si>
  <si>
    <t>As_RVrel</t>
  </si>
  <si>
    <t>Perzentil-Ergebnis</t>
  </si>
  <si>
    <t>ERG_UNTEN</t>
  </si>
  <si>
    <t>ERG_OBEN</t>
  </si>
  <si>
    <t>Linearer_Teil</t>
  </si>
  <si>
    <t>Start_verteil</t>
  </si>
  <si>
    <t>End_Verteil</t>
  </si>
  <si>
    <t>RV%</t>
  </si>
  <si>
    <t>ERGEBNIS</t>
  </si>
  <si>
    <t>Arsen</t>
  </si>
  <si>
    <t>Blei</t>
  </si>
  <si>
    <t>Cadmium</t>
  </si>
  <si>
    <t>90%-Konfidenzbereich</t>
  </si>
  <si>
    <t>unten</t>
  </si>
  <si>
    <t>oben</t>
  </si>
  <si>
    <t>95%-Konfidenzbereich</t>
  </si>
  <si>
    <t>REGRESSIONSMODELL</t>
  </si>
  <si>
    <t>Mittel</t>
  </si>
  <si>
    <t>Median</t>
  </si>
  <si>
    <t>Konzentration in mg/kg TM</t>
  </si>
  <si>
    <t xml:space="preserve">bis </t>
  </si>
  <si>
    <t>Mittel bei typischer Belastungssituation</t>
  </si>
  <si>
    <t>von</t>
  </si>
  <si>
    <t>bis</t>
  </si>
  <si>
    <t>90-95% sicher liegen die Werte unterhalb von</t>
  </si>
  <si>
    <t>Matrix MITTEL</t>
  </si>
  <si>
    <t>Matrix90-95%</t>
  </si>
  <si>
    <t>mg/kg.</t>
  </si>
  <si>
    <t xml:space="preserve">im Mittel ein resorptionsverfügbarer Gehalt in Höhe von </t>
  </si>
  <si>
    <t>EINGABEBEREICH</t>
  </si>
  <si>
    <t>Modellgrenzen mg/kg TM</t>
  </si>
  <si>
    <t>20 bis 1000</t>
  </si>
  <si>
    <t>150 bis 2000</t>
  </si>
  <si>
    <t>1,5 bis 20</t>
  </si>
  <si>
    <t>95%-Konfidenzbereich unten</t>
  </si>
  <si>
    <t>80% der Verteilung zwischen P10</t>
  </si>
  <si>
    <t>und P90</t>
  </si>
  <si>
    <t>90% der Verteilung zwischen P05</t>
  </si>
  <si>
    <t>und P95</t>
  </si>
  <si>
    <t>Das Ergebnis vorliegender Bodenuntersuchungen auf Arsen, Blei oder Cadmium mittels Königswasserextrakt bitte nachstehend eingeben:</t>
  </si>
  <si>
    <r>
      <t xml:space="preserve">Bei einem </t>
    </r>
    <r>
      <rPr>
        <b/>
        <sz val="11"/>
        <color theme="1"/>
        <rFont val="Arial"/>
        <family val="2"/>
      </rPr>
      <t>Gesamtgehalt von</t>
    </r>
  </si>
  <si>
    <t>Lfd_Nr</t>
  </si>
  <si>
    <t>Lin_Verteil</t>
  </si>
  <si>
    <t xml:space="preserve">Lin_Vert_As </t>
  </si>
  <si>
    <t>Realverteilung</t>
  </si>
  <si>
    <t xml:space="preserve">Extrapoliertes lineares Verteilungsmodell </t>
  </si>
  <si>
    <t>AUSGABE</t>
  </si>
  <si>
    <t>mg/kg zu erwarten. Auch unter Einbezug beobachteter Schwankungen</t>
  </si>
  <si>
    <t>liegt der resorptionsverfügbare Anteil bei einem typischen Belastungsszenario mit  hoher Sicherheit (90-95%) unterhalb von</t>
  </si>
  <si>
    <t>Bei Prüfwertüberschreitungen kann eine Abschätzung der Resorptionsverfügbarkeit (RV) nach DIN 19738 erste Hinweise für die Expositionsbetrachtung für den Pfad der oralen Bodenaufnahme geben. Dieses Modell dient zur Abschätzung der RV von Arsen, Blei und Cadmium in Oberböden in den  sächsischen Regionen mit Hinweisen auf großflächige Bodenbelastungen (LEP 2013). Diese Belastungen beruhen maßgeblich auf der durch Geologie und Vererzung geprägten Situation und den großflächigen Auswirkungen des Bergbaus und der Hüttentätigkeit. Dem Modell liegen Untersuchungen an 816 Standorten in diesem Belastungsbereich (ohne spezifischen Altlastenverdacht) zugrunde; die Ergebnisse sind daher nicht ohne weiteres auf altlastenspezifische Belastungen übertragbar.</t>
  </si>
  <si>
    <t xml:space="preserve">Pb_RVrel </t>
  </si>
  <si>
    <t>Pb_RVrel</t>
  </si>
  <si>
    <r>
      <rPr>
        <b/>
        <sz val="11"/>
        <color theme="1"/>
        <rFont val="Arial"/>
        <family val="2"/>
      </rPr>
      <t>mg/kg Blei</t>
    </r>
    <r>
      <rPr>
        <sz val="11"/>
        <color theme="1"/>
        <rFont val="Arial"/>
        <family val="2"/>
      </rPr>
      <t xml:space="preserve"> ist in der Regel bei einer typischen Belastungssituation und  den getroffenen Modellannahmen </t>
    </r>
  </si>
  <si>
    <t>liegt der resorptionsverfügbare Anteil bei einem typischen Belastungsszenario mit  hoher Sicherheit (95%) unterhalb von</t>
  </si>
  <si>
    <t>CADMIUM</t>
  </si>
  <si>
    <t>BLEI</t>
  </si>
  <si>
    <t>ARSEN</t>
  </si>
  <si>
    <t>95% sicher liegen die Werte unterhalb von</t>
  </si>
  <si>
    <t>Matrix95%</t>
  </si>
  <si>
    <t>Cd_RVrel</t>
  </si>
  <si>
    <r>
      <rPr>
        <b/>
        <sz val="11"/>
        <color theme="1"/>
        <rFont val="Arial"/>
        <family val="2"/>
      </rPr>
      <t>mg/kg Cadmium</t>
    </r>
    <r>
      <rPr>
        <sz val="11"/>
        <color theme="1"/>
        <rFont val="Arial"/>
        <family val="2"/>
      </rPr>
      <t xml:space="preserve"> ist in der Regel bei einer typischen Belastungssituation und  den getroffenen Modellannahmen </t>
    </r>
  </si>
  <si>
    <t>Diese Schätzung kann im Einzelfall von der tatsächlichen Situation abweichen;  eine abschließende Prüfung ist nur durch Laboruntersuchungen möglich.</t>
  </si>
  <si>
    <t>Bei der Beurteilung der Resorptionsverfügbarkeit sind unbedingt die Grundlagen und Methoden der Prüfwertableitung zu beachten (z.B. für Blei).</t>
  </si>
  <si>
    <t>Auswertungen zur Resorptionsverfügbarkeit bei großflächigen Bodenbelastungen im Wirkungspfad Boden-Mensch</t>
  </si>
  <si>
    <r>
      <t>Müller, I.</t>
    </r>
    <r>
      <rPr>
        <u/>
        <vertAlign val="superscript"/>
        <sz val="11"/>
        <color theme="1"/>
        <rFont val="Arial"/>
        <family val="2"/>
      </rPr>
      <t>a</t>
    </r>
    <r>
      <rPr>
        <u/>
        <sz val="11"/>
        <color theme="1"/>
        <rFont val="Arial"/>
        <family val="2"/>
      </rPr>
      <t>;</t>
    </r>
    <r>
      <rPr>
        <sz val="11"/>
        <color theme="1"/>
        <rFont val="Arial"/>
        <family val="2"/>
      </rPr>
      <t xml:space="preserve"> K. Kardel</t>
    </r>
    <r>
      <rPr>
        <vertAlign val="superscript"/>
        <sz val="11"/>
        <color theme="1"/>
        <rFont val="Arial"/>
        <family val="2"/>
      </rPr>
      <t>a</t>
    </r>
    <r>
      <rPr>
        <sz val="11"/>
        <color theme="1"/>
        <rFont val="Arial"/>
        <family val="2"/>
      </rPr>
      <t>; K.; S. Schürer</t>
    </r>
    <r>
      <rPr>
        <vertAlign val="superscript"/>
        <sz val="11"/>
        <color theme="1"/>
        <rFont val="Arial"/>
        <family val="2"/>
      </rPr>
      <t>b</t>
    </r>
  </si>
  <si>
    <r>
      <t>a</t>
    </r>
    <r>
      <rPr>
        <sz val="11"/>
        <color theme="1"/>
        <rFont val="Arial"/>
        <family val="2"/>
      </rPr>
      <t xml:space="preserve"> Landesamt für Umwelt, Landwirtschaft und Geologie, 09599 Freiberg</t>
    </r>
  </si>
  <si>
    <r>
      <t>b</t>
    </r>
    <r>
      <rPr>
        <sz val="11"/>
        <color theme="1"/>
        <rFont val="Arial"/>
        <family val="2"/>
      </rPr>
      <t xml:space="preserve"> Landesdirektion Sachsen, 09120 Chemnitz</t>
    </r>
  </si>
  <si>
    <t xml:space="preserve">e-mail: ingo.mueller@smul.sachsen.de </t>
  </si>
  <si>
    <t xml:space="preserve">An 816 Standorten aus Regionen, in denen großflächig mit erhöhten Stoffkonzentrationen an Arsen, Cadmium und Blei zu rechnen ist, wurde an Oberbodenproben die Resorptionsverfügbarkeit dieser Schadstoffe bestimmt und Gesamtgehalte wie auch die Resorptionsverfügbarkeit über statistische Kennzahlen charakterisiert. Die relative  Resorptionsverfügbarkeit für Cadmium lag dabei deutlich über der von Blei und Arsen. Der Zusammenhang zwischen den Gesamtgehalten und den resorptionsverfügbaren Gehalten war signifikant und hinreichend eng, um Regressionsmodelle ableiten zu können. Im Vergleich bei der Abschätzung der resorptionsverfügbaren Gehalte aus gemessenen Gesamtgehalten wurden zwei mögliche Wege aufgezeigt, zum einen über die Nutzung der Perzentilverteilung, zum anderen über Regressionsmodelle auf Basis logarithmierter Werte. Über diese Wege kann bei Vorliegen von Analysewerten für Gesamtgehalte in Abhängigkeit von der gewünschten Aussagesicherheit ein zu erwartender Wert für die Resorptionsverfügbarkeit abgeschätzt werden. </t>
  </si>
  <si>
    <t xml:space="preserve">Allgemeine Hinweise zur Bereitstellung und Verwendung/Nutzung des Modells </t>
  </si>
  <si>
    <t>Ansprechpartner:</t>
  </si>
  <si>
    <t>SÄCHSISCHES LANDESAMT FÜR UMWELT, LANDWIRTSCHAFT UND GEOLOGIE</t>
  </si>
  <si>
    <t>SAXON STATE OFFICE FOR ENVIRONMENT, AGRICULTURE AND GEOLOGY</t>
  </si>
  <si>
    <t>Abteilung Wasser, Boden, Wertstoffe | Water, Soil, Recyclables</t>
  </si>
  <si>
    <t>Referat 42 | Boden, Altlasten | Soil, Contaminated Sites</t>
  </si>
  <si>
    <t>Halsbrücker Str. 31a | 09599 Freiberg</t>
  </si>
  <si>
    <t>Postanschrift: Pillnitzer Platz 3 | 01326 Dresden Pillnitz</t>
  </si>
  <si>
    <t xml:space="preserve">Tel.: +49 3731 294 2810 | Fax: +49 3731 294 2099  </t>
  </si>
  <si>
    <t>ingo.mueller@smul.sachsen.de</t>
  </si>
  <si>
    <t>Dr. Ingo Müller</t>
  </si>
  <si>
    <t>Das hier dargestellte Modell wurde 2019 vom Sächsischen Landesamt für Umwelt, Landwirtschaft und Geologie (LfULG) entwicklelt und beruht auf zahlreichen Bodenuntersuchungen in Sachsen in Regionen mit Hinweisen auf erhöhte Schadstoffbelastung durch Arsen, Blei und Cadmium (LEP 2013). Bei vorhandenen Untersuchungsergebnissen zu Gesamtgehalten (Königswasserextrakt) erlaubt das Modell eine erste Abschätzung des resorptionsverfügbaren Anteils (DIN 19738) in Vorbereitung einer Expositionsabschätzung. Es ersetzt in keinem Fall weitergehende Untersuchungen oder eine sachverständige Beurteilung.</t>
  </si>
  <si>
    <t>Für die Nutzung und weitere Verwendung des Modells und seiner Ergebnisse sind folgende Hinweise verbindlich:</t>
  </si>
  <si>
    <t>A. Regressionsmodell (log-log) zwischen Konzentration mittel Königswasserextrakt (Gesamtgehalt) und dem resorptionsverfügbaren Gehalt (DIN 19738)</t>
  </si>
  <si>
    <t>B. Statistische Verteilung der elementspezifischen relativen Resorptionsverfügbarkeit (Realdaten)</t>
  </si>
  <si>
    <t>C. Abschätzung linearer Bereiche und Anpassung (glättender) Verteilungsfunktionen der relativen Resorptionsverfügbarkeiten</t>
  </si>
  <si>
    <t>Das Modell wurde aktuell und nach bestem Wissen und Gewissen zusammengestellt. Dennoch kann für die Richtigkeit, Vollständigkeit, Konsistenz und Genauigkeit des Modells und der ausgegebenen Schätzergebnisse im Einzelnen vom LfULG keine Gewähr übernommen werden. Die Verwendung des Modells und die Beurteilung der Schätzergebnisse bedarf einer spezifischen Sachkunde, insbesondere in der Expositionsabschätzung und der Untersuchung und Beurteilung der Resorptionsverfügbarkeit von Schadstoffen in Böden. Das LfULG ist nicht aus irgendwelchen Schäden ersatzpflichtig, die aufgrund der Verwendung des Modells oder der Unfähigkeit, dieses zu verwenden, entstehen.</t>
  </si>
  <si>
    <t>Im Bereich der Modellgrenzen und bei Ausgabe einer mittleren Resorptionsverfügbarkeit liegen die Ergebnisse aller drei Teilmodelle recht eng beieinander. Unterschiede ergeben sich bei Aussagen zur Wahrscheinlichkeit / Aussagesicherheit (Verteilungswahrscheinlichkeiten / Konfidenzintervalle) eher selten auftretender recht niedriger oder recht hoher relativer Resorptionsverfügbarkeiten. Im Sinne eines konservativen Ansatzes erfolgt daher stets die Berücksichtigung der höchsten Konzentration aller Modellergebnisse, die mit einer Wahrscheinlichkeit von 5-10% ggf. noch zu erwarten wäre.</t>
  </si>
  <si>
    <t>Rechenergebnisse</t>
  </si>
  <si>
    <t>Das Modell wird vom LfULG kostenfrei auf den Internetseiten bereitgestellt; eine dauerhafte Verfügbarkeit/Erreichbarkeit kann jedoch nicht garantiert werden.</t>
  </si>
  <si>
    <t>Das Modell ist ausschließlich für den genannten Zweck zu verwenden. Eine Veränderung oder Weiterentwicklung des Modells durch den Nutzer bedarf der ausdrücklichen Zustimmung des LfULG.</t>
  </si>
  <si>
    <r>
      <t>Werden das Modell oder die damit erzeugten Modellergebnisse  für Präsentations-, Informations- oder Veröffentlichungszwecke verwendet, so ist die Herkunft an deutlich sichtbarer Stelle wie folgt anzuzeigen: "</t>
    </r>
    <r>
      <rPr>
        <b/>
        <i/>
        <sz val="11"/>
        <color theme="1"/>
        <rFont val="Calibri"/>
        <family val="2"/>
        <scheme val="minor"/>
      </rPr>
      <t>Darstellung auf der Grundlage eines Abschätzungsmodells des Sächsischen Landesamtes für Umwelt, Landwirtschaft und Geologie, Dresden".</t>
    </r>
  </si>
  <si>
    <t>Bei der Auswertung zur Resorptionsverfügbarkeit wurde der Datenbestand auf relevante Konzentrationen (mind. 75% des kleinsten Prüfwertes) begrenzt, um Messunsicherheiten im Bereich niedriger Konzentrationen auszuschließen. Nach Eingabe der Eingangsdaten werden zur Abschätzung drei Teilmodelle verwendet und deren Ergebnisse abgeglichen:</t>
  </si>
  <si>
    <t>RV-Anteil in mg/kg TM</t>
  </si>
  <si>
    <r>
      <rPr>
        <b/>
        <sz val="11"/>
        <color theme="1"/>
        <rFont val="Arial"/>
        <family val="2"/>
      </rPr>
      <t>mg kg</t>
    </r>
    <r>
      <rPr>
        <b/>
        <vertAlign val="superscript"/>
        <sz val="11"/>
        <color theme="1"/>
        <rFont val="Arial"/>
        <family val="2"/>
      </rPr>
      <t>-1</t>
    </r>
    <r>
      <rPr>
        <b/>
        <sz val="11"/>
        <color theme="1"/>
        <rFont val="Arial"/>
        <family val="2"/>
      </rPr>
      <t xml:space="preserve"> TM Arsen</t>
    </r>
    <r>
      <rPr>
        <sz val="11"/>
        <color theme="1"/>
        <rFont val="Arial"/>
        <family val="2"/>
      </rPr>
      <t xml:space="preserve"> ist in der Regel bei einer typischen Belastungssituation und  den getroffenen Modellannahmen </t>
    </r>
  </si>
  <si>
    <r>
      <t>mg kg</t>
    </r>
    <r>
      <rPr>
        <vertAlign val="superscript"/>
        <sz val="11"/>
        <color theme="1"/>
        <rFont val="Arial"/>
        <family val="2"/>
      </rPr>
      <t>-1</t>
    </r>
    <r>
      <rPr>
        <sz val="11"/>
        <color theme="1"/>
        <rFont val="Arial"/>
        <family val="2"/>
      </rPr>
      <t xml:space="preserve"> TM.</t>
    </r>
  </si>
  <si>
    <t>mg/kg TM zu erwarten. Auch unter Einbezug beobachteter Schwankungen</t>
  </si>
  <si>
    <t>VERTEILUNGFUNKTION</t>
  </si>
  <si>
    <t>Modellzusammenfassung zur Schätzung der Resorptionsverfügbarkeit</t>
  </si>
  <si>
    <r>
      <rPr>
        <b/>
        <sz val="11"/>
        <color theme="1"/>
        <rFont val="Arial"/>
        <family val="2"/>
      </rPr>
      <t xml:space="preserve"> </t>
    </r>
    <r>
      <rPr>
        <b/>
        <sz val="11"/>
        <color theme="1"/>
        <rFont val="Calibri"/>
        <family val="2"/>
      </rPr>
      <t>←</t>
    </r>
    <r>
      <rPr>
        <sz val="12.75"/>
        <color theme="1"/>
        <rFont val="Arial"/>
        <family val="2"/>
      </rPr>
      <t xml:space="preserve"> </t>
    </r>
    <r>
      <rPr>
        <sz val="11"/>
        <color theme="1"/>
        <rFont val="Arial"/>
        <family val="2"/>
      </rPr>
      <t>Gesamtgehalte (Königswasserextrakt) hier eingeben</t>
    </r>
  </si>
  <si>
    <t>Prognosemodell zur Abschätzung der Resorptionsverfügbarkeit - Version 1.03</t>
  </si>
  <si>
    <t xml:space="preserve">Hinweise auf die Datengrundlagen und deren Auswertung sowie der Modellentwicklung finden sich im nachstehenden Beitrag; zum Öffnen bitte doppelklicken: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</si>
</sst>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30" x14ac:knownFonts="1">
    <font>
      <sz val="11"/>
      <color theme="1"/>
      <name val="Calibri"/>
      <family val="2"/>
      <scheme val="minor"/>
    </font>
    <font>
      <sz val="11"/>
      <color rgb="FF3F3F76"/>
      <name val="Calibri"/>
      <family val="2"/>
      <scheme val="minor"/>
    </font>
    <font>
      <sz val="36"/>
      <color theme="1"/>
      <name val="Arial"/>
      <family val="2"/>
    </font>
    <font>
      <sz val="11"/>
      <color theme="1"/>
      <name val="Arial"/>
      <family val="2"/>
    </font>
    <font>
      <b/>
      <sz val="11"/>
      <color theme="1"/>
      <name val="Arial"/>
      <family val="2"/>
    </font>
    <font>
      <b/>
      <sz val="11"/>
      <color rgb="FF3F3F76"/>
      <name val="Arial"/>
      <family val="2"/>
    </font>
    <font>
      <i/>
      <sz val="11"/>
      <color theme="1"/>
      <name val="Arial"/>
      <family val="2"/>
    </font>
    <font>
      <sz val="9"/>
      <color theme="1"/>
      <name val="Arial"/>
      <family val="2"/>
    </font>
    <font>
      <b/>
      <sz val="10"/>
      <color theme="1"/>
      <name val="Arial"/>
      <family val="2"/>
    </font>
    <font>
      <sz val="10"/>
      <color theme="1"/>
      <name val="Arial"/>
      <family val="2"/>
    </font>
    <font>
      <i/>
      <sz val="10"/>
      <color theme="1"/>
      <name val="Arial"/>
      <family val="2"/>
    </font>
    <font>
      <i/>
      <sz val="10"/>
      <color theme="1"/>
      <name val="Calibri"/>
      <family val="2"/>
      <scheme val="minor"/>
    </font>
    <font>
      <b/>
      <sz val="9"/>
      <color theme="1"/>
      <name val="Arial"/>
      <family val="2"/>
    </font>
    <font>
      <b/>
      <sz val="11"/>
      <color theme="1"/>
      <name val="Calibri"/>
      <family val="2"/>
      <scheme val="minor"/>
    </font>
    <font>
      <b/>
      <sz val="14"/>
      <color theme="1"/>
      <name val="Arial"/>
      <family val="2"/>
    </font>
    <font>
      <u/>
      <sz val="11"/>
      <color theme="1"/>
      <name val="Arial"/>
      <family val="2"/>
    </font>
    <font>
      <u/>
      <vertAlign val="superscript"/>
      <sz val="11"/>
      <color theme="1"/>
      <name val="Arial"/>
      <family val="2"/>
    </font>
    <font>
      <vertAlign val="superscript"/>
      <sz val="11"/>
      <color theme="1"/>
      <name val="Arial"/>
      <family val="2"/>
    </font>
    <font>
      <b/>
      <i/>
      <sz val="11"/>
      <color theme="1"/>
      <name val="Arial"/>
      <family val="2"/>
    </font>
    <font>
      <u/>
      <sz val="11"/>
      <color theme="10"/>
      <name val="Calibri"/>
      <family val="2"/>
      <scheme val="minor"/>
    </font>
    <font>
      <b/>
      <i/>
      <sz val="11"/>
      <color theme="1"/>
      <name val="Calibri"/>
      <family val="2"/>
      <scheme val="minor"/>
    </font>
    <font>
      <b/>
      <sz val="10"/>
      <name val="Arial"/>
      <family val="2"/>
    </font>
    <font>
      <sz val="8"/>
      <name val="Arial"/>
      <family val="2"/>
    </font>
    <font>
      <b/>
      <sz val="15"/>
      <color theme="1"/>
      <name val="Calibri"/>
      <family val="2"/>
      <scheme val="minor"/>
    </font>
    <font>
      <b/>
      <sz val="12"/>
      <color theme="1"/>
      <name val="Calibri"/>
      <family val="2"/>
      <scheme val="minor"/>
    </font>
    <font>
      <b/>
      <sz val="18"/>
      <color theme="1"/>
      <name val="Arial"/>
      <family val="2"/>
    </font>
    <font>
      <b/>
      <vertAlign val="superscript"/>
      <sz val="11"/>
      <color theme="1"/>
      <name val="Arial"/>
      <family val="2"/>
    </font>
    <font>
      <sz val="12.75"/>
      <color theme="1"/>
      <name val="Arial"/>
      <family val="2"/>
    </font>
    <font>
      <b/>
      <sz val="11"/>
      <color theme="1"/>
      <name val="Calibri"/>
      <family val="2"/>
    </font>
    <font>
      <sz val="11"/>
      <color theme="0"/>
      <name val="Arial"/>
      <family val="2"/>
    </font>
  </fonts>
  <fills count="6">
    <fill>
      <patternFill patternType="none"/>
    </fill>
    <fill>
      <patternFill patternType="gray125"/>
    </fill>
    <fill>
      <patternFill patternType="solid">
        <fgColor rgb="FFFFFF00"/>
        <bgColor indexed="64"/>
      </patternFill>
    </fill>
    <fill>
      <patternFill patternType="solid">
        <fgColor rgb="FFFFCC99"/>
      </patternFill>
    </fill>
    <fill>
      <patternFill patternType="solid">
        <fgColor theme="0" tint="-0.14996795556505021"/>
        <bgColor indexed="64"/>
      </patternFill>
    </fill>
    <fill>
      <gradientFill degree="90">
        <stop position="0">
          <color theme="0" tint="-0.25098422193060094"/>
        </stop>
        <stop position="0.5">
          <color theme="0"/>
        </stop>
        <stop position="1">
          <color theme="0" tint="-0.25098422193060094"/>
        </stop>
      </gradientFill>
    </fill>
  </fills>
  <borders count="13">
    <border>
      <left/>
      <right/>
      <top/>
      <bottom/>
      <diagonal/>
    </border>
    <border>
      <left style="medium">
        <color indexed="64"/>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hair">
        <color auto="1"/>
      </bottom>
      <diagonal/>
    </border>
  </borders>
  <cellStyleXfs count="3">
    <xf numFmtId="0" fontId="0" fillId="0" borderId="0"/>
    <xf numFmtId="0" fontId="1" fillId="3" borderId="2" applyNumberFormat="0" applyAlignment="0" applyProtection="0"/>
    <xf numFmtId="0" fontId="19" fillId="0" borderId="0" applyNumberFormat="0" applyFill="0" applyBorder="0" applyAlignment="0" applyProtection="0"/>
  </cellStyleXfs>
  <cellXfs count="76">
    <xf numFmtId="0" fontId="0" fillId="0" borderId="0" xfId="0"/>
    <xf numFmtId="164" fontId="0" fillId="0" borderId="0" xfId="0" applyNumberFormat="1"/>
    <xf numFmtId="165" fontId="0" fillId="0" borderId="0" xfId="0" applyNumberFormat="1"/>
    <xf numFmtId="0" fontId="0" fillId="2" borderId="1" xfId="0" applyFill="1" applyBorder="1"/>
    <xf numFmtId="0" fontId="2" fillId="0" borderId="0" xfId="0" applyFont="1"/>
    <xf numFmtId="0" fontId="3" fillId="0" borderId="0" xfId="0" applyFont="1"/>
    <xf numFmtId="0" fontId="3" fillId="0" borderId="0" xfId="0" applyFont="1" applyAlignment="1">
      <alignment wrapText="1"/>
    </xf>
    <xf numFmtId="165" fontId="3" fillId="0" borderId="0" xfId="0" applyNumberFormat="1" applyFont="1" applyAlignment="1">
      <alignment horizontal="center"/>
    </xf>
    <xf numFmtId="1" fontId="3" fillId="0" borderId="0" xfId="0" applyNumberFormat="1" applyFont="1" applyAlignment="1">
      <alignment horizontal="center"/>
    </xf>
    <xf numFmtId="0" fontId="4" fillId="0" borderId="0" xfId="0" applyFont="1"/>
    <xf numFmtId="0" fontId="6" fillId="0" borderId="0" xfId="0" applyFont="1"/>
    <xf numFmtId="0" fontId="3" fillId="0" borderId="0" xfId="0" applyFont="1" applyBorder="1"/>
    <xf numFmtId="165" fontId="3" fillId="0" borderId="0" xfId="0" applyNumberFormat="1" applyFont="1" applyBorder="1" applyAlignment="1">
      <alignment horizontal="center"/>
    </xf>
    <xf numFmtId="0" fontId="8" fillId="0" borderId="0" xfId="0" applyFont="1"/>
    <xf numFmtId="0" fontId="4" fillId="0" borderId="3" xfId="0" applyFont="1" applyBorder="1"/>
    <xf numFmtId="0" fontId="3" fillId="0" borderId="4" xfId="0" applyFont="1" applyBorder="1"/>
    <xf numFmtId="0" fontId="3" fillId="0" borderId="5" xfId="0" applyFont="1" applyBorder="1"/>
    <xf numFmtId="0" fontId="4" fillId="0" borderId="6" xfId="0" applyFont="1" applyBorder="1"/>
    <xf numFmtId="0" fontId="3" fillId="0" borderId="7" xfId="0" applyFont="1" applyBorder="1"/>
    <xf numFmtId="0" fontId="10" fillId="0" borderId="8" xfId="0" applyFont="1" applyBorder="1"/>
    <xf numFmtId="0" fontId="11" fillId="0" borderId="9" xfId="0" applyFont="1" applyBorder="1" applyAlignment="1">
      <alignment horizontal="center"/>
    </xf>
    <xf numFmtId="0" fontId="3" fillId="0" borderId="10" xfId="0" applyFont="1" applyBorder="1"/>
    <xf numFmtId="0" fontId="12" fillId="4" borderId="0" xfId="0" applyFont="1" applyFill="1"/>
    <xf numFmtId="0" fontId="7" fillId="4" borderId="0" xfId="0" applyFont="1" applyFill="1"/>
    <xf numFmtId="0" fontId="7" fillId="4" borderId="0" xfId="0" applyFont="1" applyFill="1" applyAlignment="1">
      <alignment horizontal="center"/>
    </xf>
    <xf numFmtId="0" fontId="7" fillId="4" borderId="0" xfId="0" applyFont="1" applyFill="1" applyAlignment="1">
      <alignment horizontal="right"/>
    </xf>
    <xf numFmtId="165" fontId="7" fillId="4" borderId="0" xfId="0" applyNumberFormat="1" applyFont="1" applyFill="1" applyAlignment="1">
      <alignment horizontal="center"/>
    </xf>
    <xf numFmtId="165" fontId="7" fillId="4" borderId="0" xfId="0" applyNumberFormat="1" applyFont="1" applyFill="1"/>
    <xf numFmtId="0" fontId="8" fillId="0" borderId="3" xfId="0" applyFont="1" applyBorder="1"/>
    <xf numFmtId="0" fontId="9" fillId="0" borderId="4" xfId="0" applyFont="1" applyBorder="1"/>
    <xf numFmtId="0" fontId="9" fillId="0" borderId="5" xfId="0" applyFont="1" applyBorder="1"/>
    <xf numFmtId="0" fontId="9" fillId="0" borderId="6" xfId="0" applyFont="1" applyBorder="1"/>
    <xf numFmtId="0" fontId="9" fillId="0" borderId="0" xfId="0" applyFont="1" applyBorder="1"/>
    <xf numFmtId="0" fontId="9" fillId="0" borderId="7" xfId="0" applyFont="1" applyBorder="1"/>
    <xf numFmtId="0" fontId="9" fillId="0" borderId="0" xfId="0" applyFont="1" applyBorder="1" applyAlignment="1">
      <alignment horizontal="center"/>
    </xf>
    <xf numFmtId="165" fontId="9" fillId="0" borderId="0" xfId="0" applyNumberFormat="1" applyFont="1" applyBorder="1"/>
    <xf numFmtId="165" fontId="9" fillId="0" borderId="0" xfId="0" applyNumberFormat="1" applyFont="1" applyBorder="1" applyAlignment="1">
      <alignment horizontal="left"/>
    </xf>
    <xf numFmtId="0" fontId="3" fillId="0" borderId="6" xfId="0" applyFont="1" applyBorder="1"/>
    <xf numFmtId="0" fontId="13" fillId="0" borderId="0" xfId="0" applyFont="1"/>
    <xf numFmtId="165" fontId="13" fillId="0" borderId="0" xfId="0" applyNumberFormat="1" applyFont="1"/>
    <xf numFmtId="2" fontId="0" fillId="0" borderId="0" xfId="0" applyNumberFormat="1"/>
    <xf numFmtId="2" fontId="13" fillId="0" borderId="0" xfId="0" applyNumberFormat="1" applyFont="1"/>
    <xf numFmtId="165" fontId="9" fillId="0" borderId="0" xfId="0" applyNumberFormat="1" applyFont="1" applyBorder="1" applyAlignment="1">
      <alignment horizontal="center"/>
    </xf>
    <xf numFmtId="0" fontId="9" fillId="0" borderId="8" xfId="0" applyFont="1" applyBorder="1"/>
    <xf numFmtId="0" fontId="9" fillId="0" borderId="9" xfId="0" applyFont="1" applyBorder="1"/>
    <xf numFmtId="165" fontId="9" fillId="0" borderId="9" xfId="0" applyNumberFormat="1" applyFont="1" applyBorder="1" applyAlignment="1">
      <alignment horizontal="center"/>
    </xf>
    <xf numFmtId="0" fontId="9" fillId="0" borderId="10" xfId="0" applyFont="1" applyBorder="1"/>
    <xf numFmtId="0" fontId="9" fillId="0" borderId="0" xfId="0" applyFont="1"/>
    <xf numFmtId="165" fontId="7" fillId="4" borderId="0" xfId="0" applyNumberFormat="1" applyFont="1" applyFill="1" applyAlignment="1">
      <alignment horizontal="right"/>
    </xf>
    <xf numFmtId="0" fontId="0" fillId="0" borderId="0" xfId="0" applyAlignment="1">
      <alignment horizontal="justify" vertical="center"/>
    </xf>
    <xf numFmtId="0" fontId="3" fillId="0" borderId="0" xfId="0" applyFont="1" applyAlignment="1">
      <alignment horizontal="left" vertical="center"/>
    </xf>
    <xf numFmtId="0" fontId="15" fillId="0" borderId="0" xfId="0" applyFont="1" applyAlignment="1">
      <alignment horizontal="left" vertical="center"/>
    </xf>
    <xf numFmtId="0" fontId="17" fillId="0" borderId="0" xfId="0" applyFont="1" applyAlignment="1">
      <alignment horizontal="left" vertical="center"/>
    </xf>
    <xf numFmtId="0" fontId="19" fillId="0" borderId="0" xfId="2" applyAlignment="1">
      <alignment horizontal="left" vertical="center"/>
    </xf>
    <xf numFmtId="0" fontId="18" fillId="0" borderId="0" xfId="0" applyFont="1" applyAlignment="1">
      <alignment vertical="justify" wrapText="1"/>
    </xf>
    <xf numFmtId="0" fontId="13" fillId="0" borderId="0" xfId="0" applyFont="1" applyAlignment="1">
      <alignment horizontal="justify" vertical="center"/>
    </xf>
    <xf numFmtId="0" fontId="20" fillId="0" borderId="0" xfId="0" applyFont="1" applyAlignment="1">
      <alignment horizontal="justify" vertical="center"/>
    </xf>
    <xf numFmtId="0" fontId="19" fillId="0" borderId="0" xfId="2"/>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horizontal="justify" vertical="center"/>
    </xf>
    <xf numFmtId="0" fontId="0" fillId="0" borderId="0" xfId="0" applyAlignment="1">
      <alignment wrapText="1"/>
    </xf>
    <xf numFmtId="0" fontId="25" fillId="0" borderId="0" xfId="0" applyFont="1" applyAlignment="1">
      <alignment horizontal="left"/>
    </xf>
    <xf numFmtId="0" fontId="0" fillId="0" borderId="0" xfId="0" applyProtection="1">
      <protection locked="0"/>
    </xf>
    <xf numFmtId="0" fontId="14" fillId="0" borderId="0" xfId="0" applyFont="1" applyAlignment="1">
      <alignment horizontal="left" vertical="center" wrapText="1"/>
    </xf>
    <xf numFmtId="0" fontId="4" fillId="0" borderId="11" xfId="0" applyFont="1" applyBorder="1" applyAlignment="1">
      <alignment horizontal="center"/>
    </xf>
    <xf numFmtId="0" fontId="8" fillId="0" borderId="4" xfId="0" applyFont="1" applyBorder="1"/>
    <xf numFmtId="1" fontId="9" fillId="0" borderId="0" xfId="0" applyNumberFormat="1" applyFont="1" applyBorder="1"/>
    <xf numFmtId="1" fontId="9" fillId="0" borderId="0" xfId="0" applyNumberFormat="1" applyFont="1" applyBorder="1" applyAlignment="1">
      <alignment horizontal="left"/>
    </xf>
    <xf numFmtId="0" fontId="29" fillId="0" borderId="9" xfId="0" applyFont="1" applyBorder="1"/>
    <xf numFmtId="165" fontId="5" fillId="5" borderId="12" xfId="1" applyNumberFormat="1" applyFont="1" applyFill="1" applyBorder="1" applyAlignment="1" applyProtection="1">
      <alignment horizontal="center"/>
      <protection locked="0"/>
    </xf>
    <xf numFmtId="1" fontId="5" fillId="5" borderId="12" xfId="1" applyNumberFormat="1" applyFont="1" applyFill="1" applyBorder="1" applyAlignment="1" applyProtection="1">
      <alignment horizontal="center"/>
      <protection locked="0"/>
    </xf>
    <xf numFmtId="1" fontId="9" fillId="0" borderId="0" xfId="0" applyNumberFormat="1" applyFont="1" applyBorder="1" applyAlignment="1">
      <alignment horizontal="center"/>
    </xf>
    <xf numFmtId="0" fontId="12" fillId="4" borderId="0" xfId="0" applyFont="1" applyFill="1" applyAlignment="1">
      <alignment horizontal="center"/>
    </xf>
    <xf numFmtId="0" fontId="7" fillId="0" borderId="0" xfId="0" applyFont="1" applyAlignment="1">
      <alignment horizontal="justify" wrapText="1"/>
    </xf>
  </cellXfs>
  <cellStyles count="3">
    <cellStyle name="Eingabe" xfId="1" builtinId="20"/>
    <cellStyle name="Hyperlink" xfId="2" builtinId="8"/>
    <cellStyle name="Standard" xfId="0" builtinId="0"/>
  </cellStyles>
  <dxfs count="13">
    <dxf>
      <font>
        <color rgb="FF006100"/>
      </font>
      <fill>
        <patternFill>
          <bgColor rgb="FFC6EFCE"/>
        </patternFill>
      </fill>
    </dxf>
    <dxf>
      <fill>
        <patternFill>
          <bgColor rgb="FFFFFF99"/>
        </patternFill>
      </fill>
    </dxf>
    <dxf>
      <fill>
        <patternFill>
          <bgColor rgb="FFFFFF99"/>
        </patternFill>
      </fill>
    </dxf>
    <dxf>
      <fill>
        <patternFill>
          <bgColor theme="5" tint="0.59996337778862885"/>
        </patternFill>
      </fill>
    </dxf>
    <dxf>
      <font>
        <color rgb="FF006100"/>
      </font>
      <fill>
        <patternFill>
          <bgColor rgb="FFC6EFCE"/>
        </patternFill>
      </fill>
    </dxf>
    <dxf>
      <fill>
        <patternFill>
          <bgColor rgb="FFFFFF99"/>
        </patternFill>
      </fill>
    </dxf>
    <dxf>
      <fill>
        <patternFill>
          <bgColor rgb="FFFFFF99"/>
        </patternFill>
      </fill>
    </dxf>
    <dxf>
      <fill>
        <patternFill>
          <bgColor theme="5" tint="0.59996337778862885"/>
        </patternFill>
      </fill>
    </dxf>
    <dxf>
      <fill>
        <patternFill>
          <bgColor theme="0" tint="-0.14996795556505021"/>
        </patternFill>
      </fill>
    </dxf>
    <dxf>
      <fill>
        <patternFill>
          <bgColor rgb="FFFFFF99"/>
        </patternFill>
      </fill>
    </dxf>
    <dxf>
      <fill>
        <patternFill>
          <bgColor rgb="FFFFFF99"/>
        </patternFill>
      </fill>
    </dxf>
    <dxf>
      <fill>
        <patternFill>
          <bgColor theme="5" tint="0.59996337778862885"/>
        </patternFill>
      </fill>
    </dxf>
    <dxf>
      <font>
        <color rgb="FF006100"/>
      </font>
      <fill>
        <patternFill>
          <bgColor rgb="FFC6EFCE"/>
        </patternFill>
      </fill>
    </dxf>
  </dxfs>
  <tableStyles count="0" defaultTableStyle="TableStyleMedium2" defaultPivotStyle="PivotStyleLight16"/>
  <colors>
    <mruColors>
      <color rgb="FFFFFF99"/>
      <color rgb="FFFF9BBC"/>
      <color rgb="FFFF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yVal>
            <c:numRef>
              <c:f>As_lin_Ver!$A$2:$A$785</c:f>
              <c:numCache>
                <c:formatCode>General</c:formatCode>
                <c:ptCount val="784"/>
                <c:pt idx="0">
                  <c:v>1.6</c:v>
                </c:pt>
                <c:pt idx="1">
                  <c:v>1.6</c:v>
                </c:pt>
                <c:pt idx="2">
                  <c:v>2.6</c:v>
                </c:pt>
                <c:pt idx="3">
                  <c:v>4.5999999999999996</c:v>
                </c:pt>
                <c:pt idx="4">
                  <c:v>5.0999999999999996</c:v>
                </c:pt>
                <c:pt idx="5">
                  <c:v>5.6</c:v>
                </c:pt>
                <c:pt idx="6">
                  <c:v>6.2</c:v>
                </c:pt>
                <c:pt idx="7">
                  <c:v>6.5</c:v>
                </c:pt>
                <c:pt idx="8">
                  <c:v>6.6</c:v>
                </c:pt>
                <c:pt idx="9">
                  <c:v>6.6</c:v>
                </c:pt>
                <c:pt idx="10">
                  <c:v>6.9</c:v>
                </c:pt>
                <c:pt idx="11">
                  <c:v>7</c:v>
                </c:pt>
                <c:pt idx="12">
                  <c:v>7.1</c:v>
                </c:pt>
                <c:pt idx="13">
                  <c:v>7.2</c:v>
                </c:pt>
                <c:pt idx="14">
                  <c:v>7.2</c:v>
                </c:pt>
                <c:pt idx="15">
                  <c:v>7.2</c:v>
                </c:pt>
                <c:pt idx="16">
                  <c:v>7.3</c:v>
                </c:pt>
                <c:pt idx="17">
                  <c:v>7.3</c:v>
                </c:pt>
                <c:pt idx="18">
                  <c:v>7.5</c:v>
                </c:pt>
                <c:pt idx="19">
                  <c:v>7.7</c:v>
                </c:pt>
                <c:pt idx="20">
                  <c:v>7.7</c:v>
                </c:pt>
                <c:pt idx="21">
                  <c:v>8</c:v>
                </c:pt>
                <c:pt idx="22">
                  <c:v>8</c:v>
                </c:pt>
                <c:pt idx="23">
                  <c:v>8</c:v>
                </c:pt>
                <c:pt idx="24">
                  <c:v>8.3000000000000007</c:v>
                </c:pt>
                <c:pt idx="25">
                  <c:v>8.5</c:v>
                </c:pt>
                <c:pt idx="26">
                  <c:v>8.6</c:v>
                </c:pt>
                <c:pt idx="27">
                  <c:v>8.6</c:v>
                </c:pt>
                <c:pt idx="28">
                  <c:v>8.6</c:v>
                </c:pt>
                <c:pt idx="29">
                  <c:v>8.6999999999999993</c:v>
                </c:pt>
                <c:pt idx="30">
                  <c:v>8.6999999999999993</c:v>
                </c:pt>
                <c:pt idx="31">
                  <c:v>8.8000000000000007</c:v>
                </c:pt>
                <c:pt idx="32">
                  <c:v>8.8000000000000007</c:v>
                </c:pt>
                <c:pt idx="33">
                  <c:v>8.8000000000000007</c:v>
                </c:pt>
                <c:pt idx="34">
                  <c:v>9</c:v>
                </c:pt>
                <c:pt idx="35">
                  <c:v>9.1</c:v>
                </c:pt>
                <c:pt idx="36">
                  <c:v>9.1</c:v>
                </c:pt>
                <c:pt idx="37">
                  <c:v>9.1999999999999993</c:v>
                </c:pt>
                <c:pt idx="38">
                  <c:v>9.3000000000000007</c:v>
                </c:pt>
                <c:pt idx="39">
                  <c:v>9.3000000000000007</c:v>
                </c:pt>
                <c:pt idx="40">
                  <c:v>9.4</c:v>
                </c:pt>
                <c:pt idx="41">
                  <c:v>9.4</c:v>
                </c:pt>
                <c:pt idx="42">
                  <c:v>9.4</c:v>
                </c:pt>
                <c:pt idx="43">
                  <c:v>9.5</c:v>
                </c:pt>
                <c:pt idx="44">
                  <c:v>9.6</c:v>
                </c:pt>
                <c:pt idx="45">
                  <c:v>9.6</c:v>
                </c:pt>
                <c:pt idx="46">
                  <c:v>9.6</c:v>
                </c:pt>
                <c:pt idx="47">
                  <c:v>9.6999999999999993</c:v>
                </c:pt>
                <c:pt idx="48">
                  <c:v>9.6999999999999993</c:v>
                </c:pt>
                <c:pt idx="49">
                  <c:v>9.8000000000000007</c:v>
                </c:pt>
                <c:pt idx="50">
                  <c:v>9.8000000000000007</c:v>
                </c:pt>
                <c:pt idx="51">
                  <c:v>9.8000000000000007</c:v>
                </c:pt>
                <c:pt idx="52">
                  <c:v>9.8000000000000007</c:v>
                </c:pt>
                <c:pt idx="53">
                  <c:v>9.9</c:v>
                </c:pt>
                <c:pt idx="54">
                  <c:v>9.9</c:v>
                </c:pt>
                <c:pt idx="55">
                  <c:v>10</c:v>
                </c:pt>
                <c:pt idx="56">
                  <c:v>10</c:v>
                </c:pt>
                <c:pt idx="57">
                  <c:v>10</c:v>
                </c:pt>
                <c:pt idx="58">
                  <c:v>10</c:v>
                </c:pt>
                <c:pt idx="59">
                  <c:v>10</c:v>
                </c:pt>
                <c:pt idx="60">
                  <c:v>10.1</c:v>
                </c:pt>
                <c:pt idx="61">
                  <c:v>10.1</c:v>
                </c:pt>
                <c:pt idx="62">
                  <c:v>10.199999999999999</c:v>
                </c:pt>
                <c:pt idx="63">
                  <c:v>10.199999999999999</c:v>
                </c:pt>
                <c:pt idx="64">
                  <c:v>10.3</c:v>
                </c:pt>
                <c:pt idx="65">
                  <c:v>10.3</c:v>
                </c:pt>
                <c:pt idx="66">
                  <c:v>10.4</c:v>
                </c:pt>
                <c:pt idx="67">
                  <c:v>10.5</c:v>
                </c:pt>
                <c:pt idx="68">
                  <c:v>10.6</c:v>
                </c:pt>
                <c:pt idx="69">
                  <c:v>10.6</c:v>
                </c:pt>
                <c:pt idx="70">
                  <c:v>10.6</c:v>
                </c:pt>
                <c:pt idx="71">
                  <c:v>10.7</c:v>
                </c:pt>
                <c:pt idx="72">
                  <c:v>10.7</c:v>
                </c:pt>
                <c:pt idx="73">
                  <c:v>10.7</c:v>
                </c:pt>
                <c:pt idx="74">
                  <c:v>10.8</c:v>
                </c:pt>
                <c:pt idx="75">
                  <c:v>10.8</c:v>
                </c:pt>
                <c:pt idx="76">
                  <c:v>10.9</c:v>
                </c:pt>
                <c:pt idx="77">
                  <c:v>10.9</c:v>
                </c:pt>
                <c:pt idx="78">
                  <c:v>10.9</c:v>
                </c:pt>
                <c:pt idx="79">
                  <c:v>11</c:v>
                </c:pt>
                <c:pt idx="80">
                  <c:v>11.1</c:v>
                </c:pt>
                <c:pt idx="81">
                  <c:v>11.1</c:v>
                </c:pt>
                <c:pt idx="82">
                  <c:v>11.1</c:v>
                </c:pt>
                <c:pt idx="83">
                  <c:v>11.1</c:v>
                </c:pt>
                <c:pt idx="84">
                  <c:v>11.2</c:v>
                </c:pt>
                <c:pt idx="85">
                  <c:v>11.3</c:v>
                </c:pt>
                <c:pt idx="86">
                  <c:v>11.3</c:v>
                </c:pt>
                <c:pt idx="87">
                  <c:v>11.4</c:v>
                </c:pt>
                <c:pt idx="88">
                  <c:v>11.4</c:v>
                </c:pt>
                <c:pt idx="89">
                  <c:v>11.4</c:v>
                </c:pt>
                <c:pt idx="90">
                  <c:v>11.4</c:v>
                </c:pt>
                <c:pt idx="91">
                  <c:v>11.4</c:v>
                </c:pt>
                <c:pt idx="92">
                  <c:v>11.5</c:v>
                </c:pt>
                <c:pt idx="93">
                  <c:v>11.6</c:v>
                </c:pt>
                <c:pt idx="94">
                  <c:v>11.6</c:v>
                </c:pt>
                <c:pt idx="95">
                  <c:v>11.6</c:v>
                </c:pt>
                <c:pt idx="96">
                  <c:v>11.6</c:v>
                </c:pt>
                <c:pt idx="97">
                  <c:v>11.6</c:v>
                </c:pt>
                <c:pt idx="98">
                  <c:v>11.6</c:v>
                </c:pt>
                <c:pt idx="99">
                  <c:v>11.6</c:v>
                </c:pt>
                <c:pt idx="100">
                  <c:v>11.7</c:v>
                </c:pt>
                <c:pt idx="101">
                  <c:v>11.8</c:v>
                </c:pt>
                <c:pt idx="102">
                  <c:v>11.8</c:v>
                </c:pt>
                <c:pt idx="103">
                  <c:v>11.8</c:v>
                </c:pt>
                <c:pt idx="104">
                  <c:v>11.8</c:v>
                </c:pt>
                <c:pt idx="105">
                  <c:v>11.9</c:v>
                </c:pt>
                <c:pt idx="106">
                  <c:v>11.9</c:v>
                </c:pt>
                <c:pt idx="107">
                  <c:v>12</c:v>
                </c:pt>
                <c:pt idx="108">
                  <c:v>12</c:v>
                </c:pt>
                <c:pt idx="109">
                  <c:v>12.1</c:v>
                </c:pt>
                <c:pt idx="110">
                  <c:v>12.1</c:v>
                </c:pt>
                <c:pt idx="111">
                  <c:v>12.1</c:v>
                </c:pt>
                <c:pt idx="112">
                  <c:v>12.1</c:v>
                </c:pt>
                <c:pt idx="113">
                  <c:v>12.1</c:v>
                </c:pt>
                <c:pt idx="114">
                  <c:v>12.1</c:v>
                </c:pt>
                <c:pt idx="115">
                  <c:v>12.3</c:v>
                </c:pt>
                <c:pt idx="116">
                  <c:v>12.3</c:v>
                </c:pt>
                <c:pt idx="117">
                  <c:v>12.3</c:v>
                </c:pt>
                <c:pt idx="118">
                  <c:v>12.4</c:v>
                </c:pt>
                <c:pt idx="119">
                  <c:v>12.4</c:v>
                </c:pt>
                <c:pt idx="120">
                  <c:v>12.5</c:v>
                </c:pt>
                <c:pt idx="121">
                  <c:v>12.5</c:v>
                </c:pt>
                <c:pt idx="122">
                  <c:v>12.5</c:v>
                </c:pt>
                <c:pt idx="123">
                  <c:v>12.5</c:v>
                </c:pt>
                <c:pt idx="124">
                  <c:v>12.6</c:v>
                </c:pt>
                <c:pt idx="125">
                  <c:v>12.6</c:v>
                </c:pt>
                <c:pt idx="126">
                  <c:v>12.7</c:v>
                </c:pt>
                <c:pt idx="127">
                  <c:v>12.7</c:v>
                </c:pt>
                <c:pt idx="128">
                  <c:v>12.7</c:v>
                </c:pt>
                <c:pt idx="129">
                  <c:v>12.7</c:v>
                </c:pt>
                <c:pt idx="130">
                  <c:v>12.7</c:v>
                </c:pt>
                <c:pt idx="131">
                  <c:v>12.8</c:v>
                </c:pt>
                <c:pt idx="132">
                  <c:v>12.8</c:v>
                </c:pt>
                <c:pt idx="133">
                  <c:v>12.8</c:v>
                </c:pt>
                <c:pt idx="134">
                  <c:v>12.8</c:v>
                </c:pt>
                <c:pt idx="135">
                  <c:v>12.8</c:v>
                </c:pt>
                <c:pt idx="136">
                  <c:v>12.8</c:v>
                </c:pt>
                <c:pt idx="137">
                  <c:v>12.8</c:v>
                </c:pt>
                <c:pt idx="138">
                  <c:v>13</c:v>
                </c:pt>
                <c:pt idx="139">
                  <c:v>13</c:v>
                </c:pt>
                <c:pt idx="140">
                  <c:v>13.1</c:v>
                </c:pt>
                <c:pt idx="141">
                  <c:v>13.1</c:v>
                </c:pt>
                <c:pt idx="142">
                  <c:v>13.1</c:v>
                </c:pt>
                <c:pt idx="143">
                  <c:v>13.1</c:v>
                </c:pt>
                <c:pt idx="144">
                  <c:v>13.1</c:v>
                </c:pt>
                <c:pt idx="145">
                  <c:v>13.2</c:v>
                </c:pt>
                <c:pt idx="146">
                  <c:v>13.2</c:v>
                </c:pt>
                <c:pt idx="147">
                  <c:v>13.2</c:v>
                </c:pt>
                <c:pt idx="148">
                  <c:v>13.2</c:v>
                </c:pt>
                <c:pt idx="149">
                  <c:v>13.2</c:v>
                </c:pt>
                <c:pt idx="150">
                  <c:v>13.2</c:v>
                </c:pt>
                <c:pt idx="151">
                  <c:v>13.3</c:v>
                </c:pt>
                <c:pt idx="152">
                  <c:v>13.3</c:v>
                </c:pt>
                <c:pt idx="153">
                  <c:v>13.3</c:v>
                </c:pt>
                <c:pt idx="154">
                  <c:v>13.4</c:v>
                </c:pt>
                <c:pt idx="155">
                  <c:v>13.4</c:v>
                </c:pt>
                <c:pt idx="156">
                  <c:v>13.5</c:v>
                </c:pt>
                <c:pt idx="157">
                  <c:v>13.6</c:v>
                </c:pt>
                <c:pt idx="158">
                  <c:v>13.7</c:v>
                </c:pt>
                <c:pt idx="159">
                  <c:v>13.8</c:v>
                </c:pt>
                <c:pt idx="160">
                  <c:v>13.9</c:v>
                </c:pt>
                <c:pt idx="161">
                  <c:v>14</c:v>
                </c:pt>
                <c:pt idx="162">
                  <c:v>14</c:v>
                </c:pt>
                <c:pt idx="163">
                  <c:v>14</c:v>
                </c:pt>
                <c:pt idx="164">
                  <c:v>14</c:v>
                </c:pt>
                <c:pt idx="165">
                  <c:v>14.1</c:v>
                </c:pt>
                <c:pt idx="166">
                  <c:v>14.1</c:v>
                </c:pt>
                <c:pt idx="167">
                  <c:v>14.1</c:v>
                </c:pt>
                <c:pt idx="168">
                  <c:v>14.3</c:v>
                </c:pt>
                <c:pt idx="169">
                  <c:v>14.3</c:v>
                </c:pt>
                <c:pt idx="170">
                  <c:v>14.3</c:v>
                </c:pt>
                <c:pt idx="171">
                  <c:v>14.3</c:v>
                </c:pt>
                <c:pt idx="172">
                  <c:v>14.5</c:v>
                </c:pt>
                <c:pt idx="173">
                  <c:v>14.5</c:v>
                </c:pt>
                <c:pt idx="174">
                  <c:v>14.5</c:v>
                </c:pt>
                <c:pt idx="175">
                  <c:v>14.7</c:v>
                </c:pt>
                <c:pt idx="176">
                  <c:v>14.7</c:v>
                </c:pt>
                <c:pt idx="177">
                  <c:v>14.7</c:v>
                </c:pt>
                <c:pt idx="178">
                  <c:v>14.7</c:v>
                </c:pt>
                <c:pt idx="179">
                  <c:v>14.7</c:v>
                </c:pt>
                <c:pt idx="180">
                  <c:v>14.7</c:v>
                </c:pt>
                <c:pt idx="181">
                  <c:v>14.7</c:v>
                </c:pt>
                <c:pt idx="182">
                  <c:v>14.8</c:v>
                </c:pt>
                <c:pt idx="183">
                  <c:v>14.8</c:v>
                </c:pt>
                <c:pt idx="184">
                  <c:v>15</c:v>
                </c:pt>
                <c:pt idx="185">
                  <c:v>15</c:v>
                </c:pt>
                <c:pt idx="186">
                  <c:v>15.2</c:v>
                </c:pt>
                <c:pt idx="187">
                  <c:v>15.2</c:v>
                </c:pt>
                <c:pt idx="188">
                  <c:v>15.2</c:v>
                </c:pt>
                <c:pt idx="189">
                  <c:v>15.2</c:v>
                </c:pt>
                <c:pt idx="190">
                  <c:v>15.2</c:v>
                </c:pt>
                <c:pt idx="191">
                  <c:v>15.3</c:v>
                </c:pt>
                <c:pt idx="192">
                  <c:v>15.4</c:v>
                </c:pt>
                <c:pt idx="193">
                  <c:v>15.5</c:v>
                </c:pt>
                <c:pt idx="194">
                  <c:v>15.5</c:v>
                </c:pt>
                <c:pt idx="195">
                  <c:v>15.5</c:v>
                </c:pt>
                <c:pt idx="196">
                  <c:v>15.6</c:v>
                </c:pt>
                <c:pt idx="197">
                  <c:v>15.7</c:v>
                </c:pt>
                <c:pt idx="198">
                  <c:v>15.7</c:v>
                </c:pt>
                <c:pt idx="199">
                  <c:v>15.8</c:v>
                </c:pt>
                <c:pt idx="200">
                  <c:v>15.8</c:v>
                </c:pt>
                <c:pt idx="201">
                  <c:v>16</c:v>
                </c:pt>
                <c:pt idx="202">
                  <c:v>16</c:v>
                </c:pt>
                <c:pt idx="203">
                  <c:v>16.100000000000001</c:v>
                </c:pt>
                <c:pt idx="204">
                  <c:v>16.100000000000001</c:v>
                </c:pt>
                <c:pt idx="205">
                  <c:v>16.2</c:v>
                </c:pt>
                <c:pt idx="206">
                  <c:v>16.2</c:v>
                </c:pt>
                <c:pt idx="207">
                  <c:v>16.399999999999999</c:v>
                </c:pt>
                <c:pt idx="208">
                  <c:v>16.399999999999999</c:v>
                </c:pt>
                <c:pt idx="209">
                  <c:v>16.399999999999999</c:v>
                </c:pt>
                <c:pt idx="210">
                  <c:v>16.399999999999999</c:v>
                </c:pt>
                <c:pt idx="211">
                  <c:v>16.5</c:v>
                </c:pt>
                <c:pt idx="212">
                  <c:v>16.7</c:v>
                </c:pt>
                <c:pt idx="213">
                  <c:v>16.7</c:v>
                </c:pt>
                <c:pt idx="214">
                  <c:v>16.7</c:v>
                </c:pt>
                <c:pt idx="215">
                  <c:v>16.7</c:v>
                </c:pt>
                <c:pt idx="216">
                  <c:v>16.7</c:v>
                </c:pt>
                <c:pt idx="217">
                  <c:v>16.7</c:v>
                </c:pt>
                <c:pt idx="218">
                  <c:v>16.8</c:v>
                </c:pt>
                <c:pt idx="219">
                  <c:v>16.8</c:v>
                </c:pt>
                <c:pt idx="220">
                  <c:v>16.8</c:v>
                </c:pt>
                <c:pt idx="221">
                  <c:v>16.899999999999999</c:v>
                </c:pt>
                <c:pt idx="222">
                  <c:v>16.899999999999999</c:v>
                </c:pt>
                <c:pt idx="223">
                  <c:v>16.899999999999999</c:v>
                </c:pt>
                <c:pt idx="224">
                  <c:v>16.899999999999999</c:v>
                </c:pt>
                <c:pt idx="225">
                  <c:v>16.899999999999999</c:v>
                </c:pt>
                <c:pt idx="226">
                  <c:v>16.899999999999999</c:v>
                </c:pt>
                <c:pt idx="227">
                  <c:v>17</c:v>
                </c:pt>
                <c:pt idx="228">
                  <c:v>17</c:v>
                </c:pt>
                <c:pt idx="229">
                  <c:v>17.100000000000001</c:v>
                </c:pt>
                <c:pt idx="230">
                  <c:v>17.100000000000001</c:v>
                </c:pt>
                <c:pt idx="231">
                  <c:v>17.2</c:v>
                </c:pt>
                <c:pt idx="232">
                  <c:v>17.2</c:v>
                </c:pt>
                <c:pt idx="233">
                  <c:v>17.2</c:v>
                </c:pt>
                <c:pt idx="234">
                  <c:v>17.3</c:v>
                </c:pt>
                <c:pt idx="235">
                  <c:v>17.3</c:v>
                </c:pt>
                <c:pt idx="236">
                  <c:v>17.3</c:v>
                </c:pt>
                <c:pt idx="237">
                  <c:v>17.3</c:v>
                </c:pt>
                <c:pt idx="238">
                  <c:v>17.399999999999999</c:v>
                </c:pt>
                <c:pt idx="239">
                  <c:v>17.5</c:v>
                </c:pt>
                <c:pt idx="240">
                  <c:v>17.5</c:v>
                </c:pt>
                <c:pt idx="241">
                  <c:v>17.5</c:v>
                </c:pt>
                <c:pt idx="242">
                  <c:v>17.600000000000001</c:v>
                </c:pt>
                <c:pt idx="243">
                  <c:v>17.600000000000001</c:v>
                </c:pt>
                <c:pt idx="244">
                  <c:v>17.600000000000001</c:v>
                </c:pt>
                <c:pt idx="245">
                  <c:v>17.7</c:v>
                </c:pt>
                <c:pt idx="246">
                  <c:v>17.7</c:v>
                </c:pt>
                <c:pt idx="247">
                  <c:v>17.7</c:v>
                </c:pt>
                <c:pt idx="248">
                  <c:v>17.7</c:v>
                </c:pt>
                <c:pt idx="249">
                  <c:v>17.8</c:v>
                </c:pt>
                <c:pt idx="250">
                  <c:v>17.899999999999999</c:v>
                </c:pt>
                <c:pt idx="251">
                  <c:v>17.899999999999999</c:v>
                </c:pt>
                <c:pt idx="252">
                  <c:v>17.899999999999999</c:v>
                </c:pt>
                <c:pt idx="253">
                  <c:v>17.899999999999999</c:v>
                </c:pt>
                <c:pt idx="254">
                  <c:v>17.899999999999999</c:v>
                </c:pt>
                <c:pt idx="255">
                  <c:v>18</c:v>
                </c:pt>
                <c:pt idx="256">
                  <c:v>18</c:v>
                </c:pt>
                <c:pt idx="257">
                  <c:v>18.100000000000001</c:v>
                </c:pt>
                <c:pt idx="258">
                  <c:v>18.2</c:v>
                </c:pt>
                <c:pt idx="259">
                  <c:v>18.2</c:v>
                </c:pt>
                <c:pt idx="260">
                  <c:v>18.3</c:v>
                </c:pt>
                <c:pt idx="261">
                  <c:v>18.3</c:v>
                </c:pt>
                <c:pt idx="262">
                  <c:v>18.399999999999999</c:v>
                </c:pt>
                <c:pt idx="263">
                  <c:v>18.399999999999999</c:v>
                </c:pt>
                <c:pt idx="264">
                  <c:v>18.5</c:v>
                </c:pt>
                <c:pt idx="265">
                  <c:v>18.5</c:v>
                </c:pt>
                <c:pt idx="266">
                  <c:v>18.5</c:v>
                </c:pt>
                <c:pt idx="267">
                  <c:v>18.5</c:v>
                </c:pt>
                <c:pt idx="268">
                  <c:v>18.5</c:v>
                </c:pt>
                <c:pt idx="269">
                  <c:v>18.5</c:v>
                </c:pt>
                <c:pt idx="270">
                  <c:v>18.600000000000001</c:v>
                </c:pt>
                <c:pt idx="271">
                  <c:v>18.7</c:v>
                </c:pt>
                <c:pt idx="272">
                  <c:v>18.8</c:v>
                </c:pt>
                <c:pt idx="273">
                  <c:v>18.899999999999999</c:v>
                </c:pt>
                <c:pt idx="274">
                  <c:v>18.899999999999999</c:v>
                </c:pt>
                <c:pt idx="275">
                  <c:v>19</c:v>
                </c:pt>
                <c:pt idx="276">
                  <c:v>19</c:v>
                </c:pt>
                <c:pt idx="277">
                  <c:v>19</c:v>
                </c:pt>
                <c:pt idx="278">
                  <c:v>19</c:v>
                </c:pt>
                <c:pt idx="279">
                  <c:v>19</c:v>
                </c:pt>
                <c:pt idx="280">
                  <c:v>19</c:v>
                </c:pt>
                <c:pt idx="281">
                  <c:v>19.100000000000001</c:v>
                </c:pt>
                <c:pt idx="282">
                  <c:v>19.100000000000001</c:v>
                </c:pt>
                <c:pt idx="283">
                  <c:v>19.2</c:v>
                </c:pt>
                <c:pt idx="284">
                  <c:v>19.2</c:v>
                </c:pt>
                <c:pt idx="285">
                  <c:v>19.2</c:v>
                </c:pt>
                <c:pt idx="286">
                  <c:v>19.2</c:v>
                </c:pt>
                <c:pt idx="287">
                  <c:v>19.2</c:v>
                </c:pt>
                <c:pt idx="288">
                  <c:v>19.2</c:v>
                </c:pt>
                <c:pt idx="289">
                  <c:v>19.3</c:v>
                </c:pt>
                <c:pt idx="290">
                  <c:v>19.399999999999999</c:v>
                </c:pt>
                <c:pt idx="291">
                  <c:v>19.399999999999999</c:v>
                </c:pt>
                <c:pt idx="292">
                  <c:v>19.5</c:v>
                </c:pt>
                <c:pt idx="293">
                  <c:v>19.600000000000001</c:v>
                </c:pt>
                <c:pt idx="294">
                  <c:v>19.600000000000001</c:v>
                </c:pt>
                <c:pt idx="295">
                  <c:v>19.600000000000001</c:v>
                </c:pt>
                <c:pt idx="296">
                  <c:v>19.899999999999999</c:v>
                </c:pt>
                <c:pt idx="297">
                  <c:v>20</c:v>
                </c:pt>
                <c:pt idx="298">
                  <c:v>20</c:v>
                </c:pt>
                <c:pt idx="299">
                  <c:v>20</c:v>
                </c:pt>
                <c:pt idx="300">
                  <c:v>20</c:v>
                </c:pt>
                <c:pt idx="301">
                  <c:v>20</c:v>
                </c:pt>
                <c:pt idx="302">
                  <c:v>20</c:v>
                </c:pt>
                <c:pt idx="303">
                  <c:v>20</c:v>
                </c:pt>
                <c:pt idx="304">
                  <c:v>20</c:v>
                </c:pt>
                <c:pt idx="305">
                  <c:v>20</c:v>
                </c:pt>
                <c:pt idx="306">
                  <c:v>20</c:v>
                </c:pt>
                <c:pt idx="307">
                  <c:v>20.100000000000001</c:v>
                </c:pt>
                <c:pt idx="308">
                  <c:v>20.100000000000001</c:v>
                </c:pt>
                <c:pt idx="309">
                  <c:v>20.100000000000001</c:v>
                </c:pt>
                <c:pt idx="310">
                  <c:v>20.3</c:v>
                </c:pt>
                <c:pt idx="311">
                  <c:v>20.3</c:v>
                </c:pt>
                <c:pt idx="312">
                  <c:v>20.399999999999999</c:v>
                </c:pt>
                <c:pt idx="313">
                  <c:v>20.399999999999999</c:v>
                </c:pt>
                <c:pt idx="314">
                  <c:v>20.399999999999999</c:v>
                </c:pt>
                <c:pt idx="315">
                  <c:v>20.5</c:v>
                </c:pt>
                <c:pt idx="316">
                  <c:v>20.5</c:v>
                </c:pt>
                <c:pt idx="317">
                  <c:v>20.5</c:v>
                </c:pt>
                <c:pt idx="318">
                  <c:v>20.6</c:v>
                </c:pt>
                <c:pt idx="319">
                  <c:v>20.7</c:v>
                </c:pt>
                <c:pt idx="320">
                  <c:v>20.7</c:v>
                </c:pt>
                <c:pt idx="321">
                  <c:v>20.7</c:v>
                </c:pt>
                <c:pt idx="322">
                  <c:v>20.8</c:v>
                </c:pt>
                <c:pt idx="323">
                  <c:v>20.8</c:v>
                </c:pt>
                <c:pt idx="324">
                  <c:v>20.8</c:v>
                </c:pt>
                <c:pt idx="325">
                  <c:v>21</c:v>
                </c:pt>
                <c:pt idx="326">
                  <c:v>21</c:v>
                </c:pt>
                <c:pt idx="327">
                  <c:v>21</c:v>
                </c:pt>
                <c:pt idx="328">
                  <c:v>21.1</c:v>
                </c:pt>
                <c:pt idx="329">
                  <c:v>21.1</c:v>
                </c:pt>
                <c:pt idx="330">
                  <c:v>21.1</c:v>
                </c:pt>
                <c:pt idx="331">
                  <c:v>21.1</c:v>
                </c:pt>
                <c:pt idx="332">
                  <c:v>21.2</c:v>
                </c:pt>
                <c:pt idx="333">
                  <c:v>21.2</c:v>
                </c:pt>
                <c:pt idx="334">
                  <c:v>21.2</c:v>
                </c:pt>
                <c:pt idx="335">
                  <c:v>21.2</c:v>
                </c:pt>
                <c:pt idx="336">
                  <c:v>21.3</c:v>
                </c:pt>
                <c:pt idx="337">
                  <c:v>21.3</c:v>
                </c:pt>
                <c:pt idx="338">
                  <c:v>21.3</c:v>
                </c:pt>
                <c:pt idx="339">
                  <c:v>21.3</c:v>
                </c:pt>
                <c:pt idx="340">
                  <c:v>21.4</c:v>
                </c:pt>
                <c:pt idx="341">
                  <c:v>21.4</c:v>
                </c:pt>
                <c:pt idx="342">
                  <c:v>21.4</c:v>
                </c:pt>
                <c:pt idx="343">
                  <c:v>21.4</c:v>
                </c:pt>
                <c:pt idx="344">
                  <c:v>21.5</c:v>
                </c:pt>
                <c:pt idx="345">
                  <c:v>21.6</c:v>
                </c:pt>
                <c:pt idx="346">
                  <c:v>21.6</c:v>
                </c:pt>
                <c:pt idx="347">
                  <c:v>21.7</c:v>
                </c:pt>
                <c:pt idx="348">
                  <c:v>21.7</c:v>
                </c:pt>
                <c:pt idx="349">
                  <c:v>21.7</c:v>
                </c:pt>
                <c:pt idx="350">
                  <c:v>21.7</c:v>
                </c:pt>
                <c:pt idx="351">
                  <c:v>21.7</c:v>
                </c:pt>
                <c:pt idx="352">
                  <c:v>21.8</c:v>
                </c:pt>
                <c:pt idx="353">
                  <c:v>21.8</c:v>
                </c:pt>
                <c:pt idx="354">
                  <c:v>21.8</c:v>
                </c:pt>
                <c:pt idx="355">
                  <c:v>22</c:v>
                </c:pt>
                <c:pt idx="356">
                  <c:v>22</c:v>
                </c:pt>
                <c:pt idx="357">
                  <c:v>22</c:v>
                </c:pt>
                <c:pt idx="358">
                  <c:v>22</c:v>
                </c:pt>
                <c:pt idx="359">
                  <c:v>22</c:v>
                </c:pt>
                <c:pt idx="360">
                  <c:v>22.1</c:v>
                </c:pt>
                <c:pt idx="361">
                  <c:v>22.1</c:v>
                </c:pt>
                <c:pt idx="362">
                  <c:v>22.1</c:v>
                </c:pt>
                <c:pt idx="363">
                  <c:v>22.2</c:v>
                </c:pt>
                <c:pt idx="364">
                  <c:v>22.2</c:v>
                </c:pt>
                <c:pt idx="365">
                  <c:v>22.2</c:v>
                </c:pt>
                <c:pt idx="366">
                  <c:v>22.3</c:v>
                </c:pt>
                <c:pt idx="367">
                  <c:v>22.4</c:v>
                </c:pt>
                <c:pt idx="368">
                  <c:v>22.5</c:v>
                </c:pt>
                <c:pt idx="369">
                  <c:v>22.5</c:v>
                </c:pt>
                <c:pt idx="370">
                  <c:v>22.6</c:v>
                </c:pt>
                <c:pt idx="371">
                  <c:v>22.6</c:v>
                </c:pt>
                <c:pt idx="372">
                  <c:v>22.6</c:v>
                </c:pt>
                <c:pt idx="373">
                  <c:v>22.6</c:v>
                </c:pt>
                <c:pt idx="374">
                  <c:v>22.7</c:v>
                </c:pt>
                <c:pt idx="375">
                  <c:v>22.8</c:v>
                </c:pt>
                <c:pt idx="376">
                  <c:v>22.9</c:v>
                </c:pt>
                <c:pt idx="377">
                  <c:v>22.9</c:v>
                </c:pt>
                <c:pt idx="378">
                  <c:v>22.9</c:v>
                </c:pt>
                <c:pt idx="379">
                  <c:v>23</c:v>
                </c:pt>
                <c:pt idx="380">
                  <c:v>23</c:v>
                </c:pt>
                <c:pt idx="381">
                  <c:v>23</c:v>
                </c:pt>
                <c:pt idx="382">
                  <c:v>23.1</c:v>
                </c:pt>
                <c:pt idx="383">
                  <c:v>23.1</c:v>
                </c:pt>
                <c:pt idx="384">
                  <c:v>23.1</c:v>
                </c:pt>
                <c:pt idx="385">
                  <c:v>23.1</c:v>
                </c:pt>
                <c:pt idx="386">
                  <c:v>23.2</c:v>
                </c:pt>
                <c:pt idx="387">
                  <c:v>23.2</c:v>
                </c:pt>
                <c:pt idx="388">
                  <c:v>23.3</c:v>
                </c:pt>
                <c:pt idx="389">
                  <c:v>23.3</c:v>
                </c:pt>
                <c:pt idx="390">
                  <c:v>23.3</c:v>
                </c:pt>
                <c:pt idx="391">
                  <c:v>23.3</c:v>
                </c:pt>
                <c:pt idx="392">
                  <c:v>23.3</c:v>
                </c:pt>
                <c:pt idx="393">
                  <c:v>23.4</c:v>
                </c:pt>
                <c:pt idx="394">
                  <c:v>23.5</c:v>
                </c:pt>
                <c:pt idx="395">
                  <c:v>23.5</c:v>
                </c:pt>
                <c:pt idx="396">
                  <c:v>23.5</c:v>
                </c:pt>
                <c:pt idx="397">
                  <c:v>23.5</c:v>
                </c:pt>
                <c:pt idx="398">
                  <c:v>23.5</c:v>
                </c:pt>
                <c:pt idx="399">
                  <c:v>23.6</c:v>
                </c:pt>
                <c:pt idx="400">
                  <c:v>23.6</c:v>
                </c:pt>
                <c:pt idx="401">
                  <c:v>23.6</c:v>
                </c:pt>
                <c:pt idx="402">
                  <c:v>23.6</c:v>
                </c:pt>
                <c:pt idx="403">
                  <c:v>23.6</c:v>
                </c:pt>
                <c:pt idx="404">
                  <c:v>23.6</c:v>
                </c:pt>
                <c:pt idx="405">
                  <c:v>23.7</c:v>
                </c:pt>
                <c:pt idx="406">
                  <c:v>23.7</c:v>
                </c:pt>
                <c:pt idx="407">
                  <c:v>23.7</c:v>
                </c:pt>
                <c:pt idx="408">
                  <c:v>23.8</c:v>
                </c:pt>
                <c:pt idx="409">
                  <c:v>23.8</c:v>
                </c:pt>
                <c:pt idx="410">
                  <c:v>23.9</c:v>
                </c:pt>
                <c:pt idx="411">
                  <c:v>23.9</c:v>
                </c:pt>
                <c:pt idx="412">
                  <c:v>23.9</c:v>
                </c:pt>
                <c:pt idx="413">
                  <c:v>23.9</c:v>
                </c:pt>
                <c:pt idx="414">
                  <c:v>24</c:v>
                </c:pt>
                <c:pt idx="415">
                  <c:v>24</c:v>
                </c:pt>
                <c:pt idx="416">
                  <c:v>24.1</c:v>
                </c:pt>
                <c:pt idx="417">
                  <c:v>24.1</c:v>
                </c:pt>
                <c:pt idx="418">
                  <c:v>24.1</c:v>
                </c:pt>
                <c:pt idx="419">
                  <c:v>24.1</c:v>
                </c:pt>
                <c:pt idx="420">
                  <c:v>24.2</c:v>
                </c:pt>
                <c:pt idx="421">
                  <c:v>24.2</c:v>
                </c:pt>
                <c:pt idx="422">
                  <c:v>24.2</c:v>
                </c:pt>
                <c:pt idx="423">
                  <c:v>24.2</c:v>
                </c:pt>
                <c:pt idx="424">
                  <c:v>24.3</c:v>
                </c:pt>
                <c:pt idx="425">
                  <c:v>24.3</c:v>
                </c:pt>
                <c:pt idx="426">
                  <c:v>24.4</c:v>
                </c:pt>
                <c:pt idx="427">
                  <c:v>24.4</c:v>
                </c:pt>
                <c:pt idx="428">
                  <c:v>24.5</c:v>
                </c:pt>
                <c:pt idx="429">
                  <c:v>24.5</c:v>
                </c:pt>
                <c:pt idx="430">
                  <c:v>24.6</c:v>
                </c:pt>
                <c:pt idx="431">
                  <c:v>24.7</c:v>
                </c:pt>
                <c:pt idx="432">
                  <c:v>24.7</c:v>
                </c:pt>
                <c:pt idx="433">
                  <c:v>24.8</c:v>
                </c:pt>
                <c:pt idx="434">
                  <c:v>25</c:v>
                </c:pt>
                <c:pt idx="435">
                  <c:v>25</c:v>
                </c:pt>
                <c:pt idx="436">
                  <c:v>25</c:v>
                </c:pt>
                <c:pt idx="437">
                  <c:v>25</c:v>
                </c:pt>
                <c:pt idx="438">
                  <c:v>25</c:v>
                </c:pt>
                <c:pt idx="439">
                  <c:v>25</c:v>
                </c:pt>
                <c:pt idx="440">
                  <c:v>25</c:v>
                </c:pt>
                <c:pt idx="441">
                  <c:v>25.2</c:v>
                </c:pt>
                <c:pt idx="442">
                  <c:v>25.3</c:v>
                </c:pt>
                <c:pt idx="443">
                  <c:v>25.3</c:v>
                </c:pt>
                <c:pt idx="444">
                  <c:v>25.4</c:v>
                </c:pt>
                <c:pt idx="445">
                  <c:v>25.4</c:v>
                </c:pt>
                <c:pt idx="446">
                  <c:v>25.4</c:v>
                </c:pt>
                <c:pt idx="447">
                  <c:v>25.5</c:v>
                </c:pt>
                <c:pt idx="448">
                  <c:v>25.5</c:v>
                </c:pt>
                <c:pt idx="449">
                  <c:v>25.5</c:v>
                </c:pt>
                <c:pt idx="450">
                  <c:v>25.5</c:v>
                </c:pt>
                <c:pt idx="451">
                  <c:v>25.5</c:v>
                </c:pt>
                <c:pt idx="452">
                  <c:v>25.5</c:v>
                </c:pt>
                <c:pt idx="453">
                  <c:v>25.6</c:v>
                </c:pt>
                <c:pt idx="454">
                  <c:v>25.6</c:v>
                </c:pt>
                <c:pt idx="455">
                  <c:v>25.6</c:v>
                </c:pt>
                <c:pt idx="456">
                  <c:v>25.7</c:v>
                </c:pt>
                <c:pt idx="457">
                  <c:v>25.8</c:v>
                </c:pt>
                <c:pt idx="458">
                  <c:v>25.8</c:v>
                </c:pt>
                <c:pt idx="459">
                  <c:v>25.9</c:v>
                </c:pt>
                <c:pt idx="460">
                  <c:v>25.9</c:v>
                </c:pt>
                <c:pt idx="461">
                  <c:v>25.9</c:v>
                </c:pt>
                <c:pt idx="462">
                  <c:v>26</c:v>
                </c:pt>
                <c:pt idx="463">
                  <c:v>26</c:v>
                </c:pt>
                <c:pt idx="464">
                  <c:v>26</c:v>
                </c:pt>
                <c:pt idx="465">
                  <c:v>26</c:v>
                </c:pt>
                <c:pt idx="466">
                  <c:v>26</c:v>
                </c:pt>
                <c:pt idx="467">
                  <c:v>26.1</c:v>
                </c:pt>
                <c:pt idx="468">
                  <c:v>26.1</c:v>
                </c:pt>
                <c:pt idx="469">
                  <c:v>26.2</c:v>
                </c:pt>
                <c:pt idx="470">
                  <c:v>26.2</c:v>
                </c:pt>
                <c:pt idx="471">
                  <c:v>26.2</c:v>
                </c:pt>
                <c:pt idx="472">
                  <c:v>26.2</c:v>
                </c:pt>
                <c:pt idx="473">
                  <c:v>26.3</c:v>
                </c:pt>
                <c:pt idx="474">
                  <c:v>26.3</c:v>
                </c:pt>
                <c:pt idx="475">
                  <c:v>26.3</c:v>
                </c:pt>
                <c:pt idx="476">
                  <c:v>26.4</c:v>
                </c:pt>
                <c:pt idx="477">
                  <c:v>26.5</c:v>
                </c:pt>
                <c:pt idx="478">
                  <c:v>26.5</c:v>
                </c:pt>
                <c:pt idx="479">
                  <c:v>26.6</c:v>
                </c:pt>
                <c:pt idx="480">
                  <c:v>26.6</c:v>
                </c:pt>
                <c:pt idx="481">
                  <c:v>26.7</c:v>
                </c:pt>
                <c:pt idx="482">
                  <c:v>26.8</c:v>
                </c:pt>
                <c:pt idx="483">
                  <c:v>26.8</c:v>
                </c:pt>
                <c:pt idx="484">
                  <c:v>26.8</c:v>
                </c:pt>
                <c:pt idx="485">
                  <c:v>26.8</c:v>
                </c:pt>
                <c:pt idx="486">
                  <c:v>26.8</c:v>
                </c:pt>
                <c:pt idx="487">
                  <c:v>26.9</c:v>
                </c:pt>
                <c:pt idx="488">
                  <c:v>26.9</c:v>
                </c:pt>
                <c:pt idx="489">
                  <c:v>27</c:v>
                </c:pt>
                <c:pt idx="490">
                  <c:v>27</c:v>
                </c:pt>
                <c:pt idx="491">
                  <c:v>27.1</c:v>
                </c:pt>
                <c:pt idx="492">
                  <c:v>27.1</c:v>
                </c:pt>
                <c:pt idx="493">
                  <c:v>27.1</c:v>
                </c:pt>
                <c:pt idx="494">
                  <c:v>27.3</c:v>
                </c:pt>
                <c:pt idx="495">
                  <c:v>27.3</c:v>
                </c:pt>
                <c:pt idx="496">
                  <c:v>27.4</c:v>
                </c:pt>
                <c:pt idx="497">
                  <c:v>27.5</c:v>
                </c:pt>
                <c:pt idx="498">
                  <c:v>27.5</c:v>
                </c:pt>
                <c:pt idx="499">
                  <c:v>27.5</c:v>
                </c:pt>
                <c:pt idx="500">
                  <c:v>27.5</c:v>
                </c:pt>
                <c:pt idx="501">
                  <c:v>27.5</c:v>
                </c:pt>
                <c:pt idx="502">
                  <c:v>27.5</c:v>
                </c:pt>
                <c:pt idx="503">
                  <c:v>27.5</c:v>
                </c:pt>
                <c:pt idx="504">
                  <c:v>27.5</c:v>
                </c:pt>
                <c:pt idx="505">
                  <c:v>27.6</c:v>
                </c:pt>
                <c:pt idx="506">
                  <c:v>27.6</c:v>
                </c:pt>
                <c:pt idx="507">
                  <c:v>27.6</c:v>
                </c:pt>
                <c:pt idx="508">
                  <c:v>27.7</c:v>
                </c:pt>
                <c:pt idx="509">
                  <c:v>27.7</c:v>
                </c:pt>
                <c:pt idx="510">
                  <c:v>27.7</c:v>
                </c:pt>
                <c:pt idx="511">
                  <c:v>27.8</c:v>
                </c:pt>
                <c:pt idx="512">
                  <c:v>27.8</c:v>
                </c:pt>
                <c:pt idx="513">
                  <c:v>27.8</c:v>
                </c:pt>
                <c:pt idx="514">
                  <c:v>27.9</c:v>
                </c:pt>
                <c:pt idx="515">
                  <c:v>27.9</c:v>
                </c:pt>
                <c:pt idx="516">
                  <c:v>28</c:v>
                </c:pt>
                <c:pt idx="517">
                  <c:v>28</c:v>
                </c:pt>
                <c:pt idx="518">
                  <c:v>28</c:v>
                </c:pt>
                <c:pt idx="519">
                  <c:v>28</c:v>
                </c:pt>
                <c:pt idx="520">
                  <c:v>28.2</c:v>
                </c:pt>
                <c:pt idx="521">
                  <c:v>28.2</c:v>
                </c:pt>
                <c:pt idx="522">
                  <c:v>28.3</c:v>
                </c:pt>
                <c:pt idx="523">
                  <c:v>28.3</c:v>
                </c:pt>
                <c:pt idx="524">
                  <c:v>28.3</c:v>
                </c:pt>
                <c:pt idx="525">
                  <c:v>28.4</c:v>
                </c:pt>
                <c:pt idx="526">
                  <c:v>28.5</c:v>
                </c:pt>
                <c:pt idx="527">
                  <c:v>28.5</c:v>
                </c:pt>
                <c:pt idx="528">
                  <c:v>28.6</c:v>
                </c:pt>
                <c:pt idx="529">
                  <c:v>28.6</c:v>
                </c:pt>
                <c:pt idx="530">
                  <c:v>28.6</c:v>
                </c:pt>
                <c:pt idx="531">
                  <c:v>28.6</c:v>
                </c:pt>
                <c:pt idx="532">
                  <c:v>28.6</c:v>
                </c:pt>
                <c:pt idx="533">
                  <c:v>28.7</c:v>
                </c:pt>
                <c:pt idx="534">
                  <c:v>28.8</c:v>
                </c:pt>
                <c:pt idx="535">
                  <c:v>28.8</c:v>
                </c:pt>
                <c:pt idx="536">
                  <c:v>28.9</c:v>
                </c:pt>
                <c:pt idx="537">
                  <c:v>29.1</c:v>
                </c:pt>
                <c:pt idx="538">
                  <c:v>29.1</c:v>
                </c:pt>
                <c:pt idx="539">
                  <c:v>29.2</c:v>
                </c:pt>
                <c:pt idx="540">
                  <c:v>29.2</c:v>
                </c:pt>
                <c:pt idx="541">
                  <c:v>29.2</c:v>
                </c:pt>
                <c:pt idx="542">
                  <c:v>29.3</c:v>
                </c:pt>
                <c:pt idx="543">
                  <c:v>29.4</c:v>
                </c:pt>
                <c:pt idx="544">
                  <c:v>29.4</c:v>
                </c:pt>
                <c:pt idx="545">
                  <c:v>29.4</c:v>
                </c:pt>
                <c:pt idx="546">
                  <c:v>29.4</c:v>
                </c:pt>
                <c:pt idx="547">
                  <c:v>29.4</c:v>
                </c:pt>
                <c:pt idx="548">
                  <c:v>29.5</c:v>
                </c:pt>
                <c:pt idx="549">
                  <c:v>29.5</c:v>
                </c:pt>
                <c:pt idx="550">
                  <c:v>29.6</c:v>
                </c:pt>
                <c:pt idx="551">
                  <c:v>29.6</c:v>
                </c:pt>
                <c:pt idx="552">
                  <c:v>29.6</c:v>
                </c:pt>
                <c:pt idx="553">
                  <c:v>29.7</c:v>
                </c:pt>
                <c:pt idx="554">
                  <c:v>29.7</c:v>
                </c:pt>
                <c:pt idx="555">
                  <c:v>29.9</c:v>
                </c:pt>
                <c:pt idx="556">
                  <c:v>30</c:v>
                </c:pt>
                <c:pt idx="557">
                  <c:v>30</c:v>
                </c:pt>
                <c:pt idx="558">
                  <c:v>30</c:v>
                </c:pt>
                <c:pt idx="559">
                  <c:v>30</c:v>
                </c:pt>
                <c:pt idx="560">
                  <c:v>30</c:v>
                </c:pt>
                <c:pt idx="561">
                  <c:v>30</c:v>
                </c:pt>
                <c:pt idx="562">
                  <c:v>30</c:v>
                </c:pt>
                <c:pt idx="563">
                  <c:v>30</c:v>
                </c:pt>
                <c:pt idx="564">
                  <c:v>30</c:v>
                </c:pt>
                <c:pt idx="565">
                  <c:v>30.1</c:v>
                </c:pt>
                <c:pt idx="566">
                  <c:v>30.1</c:v>
                </c:pt>
                <c:pt idx="567">
                  <c:v>30.2</c:v>
                </c:pt>
                <c:pt idx="568">
                  <c:v>30.3</c:v>
                </c:pt>
                <c:pt idx="569">
                  <c:v>30.3</c:v>
                </c:pt>
                <c:pt idx="570">
                  <c:v>30.4</c:v>
                </c:pt>
                <c:pt idx="571">
                  <c:v>30.4</c:v>
                </c:pt>
                <c:pt idx="572">
                  <c:v>30.4</c:v>
                </c:pt>
                <c:pt idx="573">
                  <c:v>30.4</c:v>
                </c:pt>
                <c:pt idx="574">
                  <c:v>30.4</c:v>
                </c:pt>
                <c:pt idx="575">
                  <c:v>30.5</c:v>
                </c:pt>
                <c:pt idx="576">
                  <c:v>30.6</c:v>
                </c:pt>
                <c:pt idx="577">
                  <c:v>30.6</c:v>
                </c:pt>
                <c:pt idx="578">
                  <c:v>30.7</c:v>
                </c:pt>
                <c:pt idx="579">
                  <c:v>30.8</c:v>
                </c:pt>
                <c:pt idx="580">
                  <c:v>30.8</c:v>
                </c:pt>
                <c:pt idx="581">
                  <c:v>30.9</c:v>
                </c:pt>
                <c:pt idx="582">
                  <c:v>30.9</c:v>
                </c:pt>
                <c:pt idx="583">
                  <c:v>30.9</c:v>
                </c:pt>
                <c:pt idx="584">
                  <c:v>31</c:v>
                </c:pt>
                <c:pt idx="585">
                  <c:v>31</c:v>
                </c:pt>
                <c:pt idx="586">
                  <c:v>31.1</c:v>
                </c:pt>
                <c:pt idx="587">
                  <c:v>31.1</c:v>
                </c:pt>
                <c:pt idx="588">
                  <c:v>31.1</c:v>
                </c:pt>
                <c:pt idx="589">
                  <c:v>31.1</c:v>
                </c:pt>
                <c:pt idx="590">
                  <c:v>31.2</c:v>
                </c:pt>
                <c:pt idx="591">
                  <c:v>31.3</c:v>
                </c:pt>
                <c:pt idx="592">
                  <c:v>31.3</c:v>
                </c:pt>
                <c:pt idx="593">
                  <c:v>31.5</c:v>
                </c:pt>
                <c:pt idx="594">
                  <c:v>31.5</c:v>
                </c:pt>
                <c:pt idx="595">
                  <c:v>31.5</c:v>
                </c:pt>
                <c:pt idx="596">
                  <c:v>31.5</c:v>
                </c:pt>
                <c:pt idx="597">
                  <c:v>31.7</c:v>
                </c:pt>
                <c:pt idx="598">
                  <c:v>31.8</c:v>
                </c:pt>
                <c:pt idx="599">
                  <c:v>31.8</c:v>
                </c:pt>
                <c:pt idx="600">
                  <c:v>32</c:v>
                </c:pt>
                <c:pt idx="601">
                  <c:v>32</c:v>
                </c:pt>
                <c:pt idx="602">
                  <c:v>32</c:v>
                </c:pt>
                <c:pt idx="603">
                  <c:v>32.1</c:v>
                </c:pt>
                <c:pt idx="604">
                  <c:v>32.1</c:v>
                </c:pt>
                <c:pt idx="605">
                  <c:v>32.1</c:v>
                </c:pt>
                <c:pt idx="606">
                  <c:v>32.1</c:v>
                </c:pt>
                <c:pt idx="607">
                  <c:v>32.299999999999997</c:v>
                </c:pt>
                <c:pt idx="608">
                  <c:v>32.4</c:v>
                </c:pt>
                <c:pt idx="609">
                  <c:v>32.4</c:v>
                </c:pt>
                <c:pt idx="610">
                  <c:v>32.5</c:v>
                </c:pt>
                <c:pt idx="611">
                  <c:v>32.6</c:v>
                </c:pt>
                <c:pt idx="612">
                  <c:v>32.6</c:v>
                </c:pt>
                <c:pt idx="613">
                  <c:v>32.6</c:v>
                </c:pt>
                <c:pt idx="614">
                  <c:v>32.700000000000003</c:v>
                </c:pt>
                <c:pt idx="615">
                  <c:v>32.9</c:v>
                </c:pt>
                <c:pt idx="616">
                  <c:v>32.9</c:v>
                </c:pt>
                <c:pt idx="617">
                  <c:v>32.9</c:v>
                </c:pt>
                <c:pt idx="618">
                  <c:v>32.9</c:v>
                </c:pt>
                <c:pt idx="619">
                  <c:v>33</c:v>
                </c:pt>
                <c:pt idx="620">
                  <c:v>33</c:v>
                </c:pt>
                <c:pt idx="621">
                  <c:v>33.299999999999997</c:v>
                </c:pt>
                <c:pt idx="622">
                  <c:v>33.299999999999997</c:v>
                </c:pt>
                <c:pt idx="623">
                  <c:v>33.299999999999997</c:v>
                </c:pt>
                <c:pt idx="624">
                  <c:v>33.299999999999997</c:v>
                </c:pt>
                <c:pt idx="625">
                  <c:v>33.299999999999997</c:v>
                </c:pt>
                <c:pt idx="626">
                  <c:v>33.299999999999997</c:v>
                </c:pt>
                <c:pt idx="627">
                  <c:v>33.299999999999997</c:v>
                </c:pt>
                <c:pt idx="628">
                  <c:v>33.299999999999997</c:v>
                </c:pt>
                <c:pt idx="629">
                  <c:v>33.6</c:v>
                </c:pt>
                <c:pt idx="630">
                  <c:v>33.6</c:v>
                </c:pt>
                <c:pt idx="631">
                  <c:v>33.6</c:v>
                </c:pt>
                <c:pt idx="632">
                  <c:v>33.700000000000003</c:v>
                </c:pt>
                <c:pt idx="633">
                  <c:v>33.799999999999997</c:v>
                </c:pt>
                <c:pt idx="634">
                  <c:v>33.799999999999997</c:v>
                </c:pt>
                <c:pt idx="635">
                  <c:v>33.799999999999997</c:v>
                </c:pt>
                <c:pt idx="636">
                  <c:v>33.799999999999997</c:v>
                </c:pt>
                <c:pt idx="637">
                  <c:v>34</c:v>
                </c:pt>
                <c:pt idx="638">
                  <c:v>34</c:v>
                </c:pt>
                <c:pt idx="639">
                  <c:v>34</c:v>
                </c:pt>
                <c:pt idx="640">
                  <c:v>34</c:v>
                </c:pt>
                <c:pt idx="641">
                  <c:v>34.200000000000003</c:v>
                </c:pt>
                <c:pt idx="642">
                  <c:v>34.4</c:v>
                </c:pt>
                <c:pt idx="643">
                  <c:v>34.4</c:v>
                </c:pt>
                <c:pt idx="644">
                  <c:v>34.5</c:v>
                </c:pt>
                <c:pt idx="645">
                  <c:v>34.5</c:v>
                </c:pt>
                <c:pt idx="646">
                  <c:v>34.6</c:v>
                </c:pt>
                <c:pt idx="647">
                  <c:v>34.6</c:v>
                </c:pt>
                <c:pt idx="648">
                  <c:v>34.700000000000003</c:v>
                </c:pt>
                <c:pt idx="649">
                  <c:v>34.700000000000003</c:v>
                </c:pt>
                <c:pt idx="650">
                  <c:v>34.799999999999997</c:v>
                </c:pt>
                <c:pt idx="651">
                  <c:v>34.799999999999997</c:v>
                </c:pt>
                <c:pt idx="652">
                  <c:v>34.799999999999997</c:v>
                </c:pt>
                <c:pt idx="653">
                  <c:v>35</c:v>
                </c:pt>
                <c:pt idx="654">
                  <c:v>35</c:v>
                </c:pt>
                <c:pt idx="655">
                  <c:v>35</c:v>
                </c:pt>
                <c:pt idx="656">
                  <c:v>35</c:v>
                </c:pt>
                <c:pt idx="657">
                  <c:v>35</c:v>
                </c:pt>
                <c:pt idx="658">
                  <c:v>35.1</c:v>
                </c:pt>
                <c:pt idx="659">
                  <c:v>35.1</c:v>
                </c:pt>
                <c:pt idx="660">
                  <c:v>35.299999999999997</c:v>
                </c:pt>
                <c:pt idx="661">
                  <c:v>35.299999999999997</c:v>
                </c:pt>
                <c:pt idx="662">
                  <c:v>35.4</c:v>
                </c:pt>
                <c:pt idx="663">
                  <c:v>35.5</c:v>
                </c:pt>
                <c:pt idx="664">
                  <c:v>35.5</c:v>
                </c:pt>
                <c:pt idx="665">
                  <c:v>35.6</c:v>
                </c:pt>
                <c:pt idx="666">
                  <c:v>35.6</c:v>
                </c:pt>
                <c:pt idx="667">
                  <c:v>35.6</c:v>
                </c:pt>
                <c:pt idx="668">
                  <c:v>35.6</c:v>
                </c:pt>
                <c:pt idx="669">
                  <c:v>35.700000000000003</c:v>
                </c:pt>
                <c:pt idx="670">
                  <c:v>35.799999999999997</c:v>
                </c:pt>
                <c:pt idx="671">
                  <c:v>35.799999999999997</c:v>
                </c:pt>
                <c:pt idx="672">
                  <c:v>35.799999999999997</c:v>
                </c:pt>
                <c:pt idx="673">
                  <c:v>35.9</c:v>
                </c:pt>
                <c:pt idx="674">
                  <c:v>35.9</c:v>
                </c:pt>
                <c:pt idx="675">
                  <c:v>35.9</c:v>
                </c:pt>
                <c:pt idx="676">
                  <c:v>36</c:v>
                </c:pt>
                <c:pt idx="677">
                  <c:v>36.200000000000003</c:v>
                </c:pt>
                <c:pt idx="678">
                  <c:v>36.4</c:v>
                </c:pt>
                <c:pt idx="679">
                  <c:v>36.4</c:v>
                </c:pt>
                <c:pt idx="680">
                  <c:v>36.5</c:v>
                </c:pt>
                <c:pt idx="681">
                  <c:v>36.5</c:v>
                </c:pt>
                <c:pt idx="682">
                  <c:v>36.5</c:v>
                </c:pt>
                <c:pt idx="683">
                  <c:v>36.700000000000003</c:v>
                </c:pt>
                <c:pt idx="684">
                  <c:v>36.799999999999997</c:v>
                </c:pt>
                <c:pt idx="685">
                  <c:v>36.799999999999997</c:v>
                </c:pt>
                <c:pt idx="686">
                  <c:v>36.9</c:v>
                </c:pt>
                <c:pt idx="687">
                  <c:v>36.9</c:v>
                </c:pt>
                <c:pt idx="688">
                  <c:v>37</c:v>
                </c:pt>
                <c:pt idx="689">
                  <c:v>37.1</c:v>
                </c:pt>
                <c:pt idx="690">
                  <c:v>37.200000000000003</c:v>
                </c:pt>
                <c:pt idx="691">
                  <c:v>37.299999999999997</c:v>
                </c:pt>
                <c:pt idx="692">
                  <c:v>37.5</c:v>
                </c:pt>
                <c:pt idx="693">
                  <c:v>37.6</c:v>
                </c:pt>
                <c:pt idx="694">
                  <c:v>37.6</c:v>
                </c:pt>
                <c:pt idx="695">
                  <c:v>37.700000000000003</c:v>
                </c:pt>
                <c:pt idx="696">
                  <c:v>37.700000000000003</c:v>
                </c:pt>
                <c:pt idx="697">
                  <c:v>37.9</c:v>
                </c:pt>
                <c:pt idx="698">
                  <c:v>37.9</c:v>
                </c:pt>
                <c:pt idx="699">
                  <c:v>38</c:v>
                </c:pt>
                <c:pt idx="700">
                  <c:v>38</c:v>
                </c:pt>
                <c:pt idx="701">
                  <c:v>38.299999999999997</c:v>
                </c:pt>
                <c:pt idx="702">
                  <c:v>38.6</c:v>
                </c:pt>
                <c:pt idx="703">
                  <c:v>38.799999999999997</c:v>
                </c:pt>
                <c:pt idx="704">
                  <c:v>38.799999999999997</c:v>
                </c:pt>
                <c:pt idx="705">
                  <c:v>38.799999999999997</c:v>
                </c:pt>
                <c:pt idx="706">
                  <c:v>38.9</c:v>
                </c:pt>
                <c:pt idx="707">
                  <c:v>38.9</c:v>
                </c:pt>
                <c:pt idx="708">
                  <c:v>39.200000000000003</c:v>
                </c:pt>
                <c:pt idx="709">
                  <c:v>39.4</c:v>
                </c:pt>
                <c:pt idx="710">
                  <c:v>39.4</c:v>
                </c:pt>
                <c:pt idx="711">
                  <c:v>39.5</c:v>
                </c:pt>
                <c:pt idx="712">
                  <c:v>39.5</c:v>
                </c:pt>
                <c:pt idx="713">
                  <c:v>39.799999999999997</c:v>
                </c:pt>
                <c:pt idx="714">
                  <c:v>39.799999999999997</c:v>
                </c:pt>
                <c:pt idx="715">
                  <c:v>40</c:v>
                </c:pt>
                <c:pt idx="716">
                  <c:v>40</c:v>
                </c:pt>
                <c:pt idx="717">
                  <c:v>40.200000000000003</c:v>
                </c:pt>
                <c:pt idx="718">
                  <c:v>40.4</c:v>
                </c:pt>
                <c:pt idx="719">
                  <c:v>40.6</c:v>
                </c:pt>
                <c:pt idx="720">
                  <c:v>40.6</c:v>
                </c:pt>
                <c:pt idx="721">
                  <c:v>40.700000000000003</c:v>
                </c:pt>
                <c:pt idx="722">
                  <c:v>40.9</c:v>
                </c:pt>
                <c:pt idx="723">
                  <c:v>41</c:v>
                </c:pt>
                <c:pt idx="724">
                  <c:v>41.1</c:v>
                </c:pt>
                <c:pt idx="725">
                  <c:v>41.2</c:v>
                </c:pt>
                <c:pt idx="726">
                  <c:v>41.2</c:v>
                </c:pt>
                <c:pt idx="727">
                  <c:v>41.5</c:v>
                </c:pt>
                <c:pt idx="728">
                  <c:v>41.5</c:v>
                </c:pt>
                <c:pt idx="729">
                  <c:v>41.7</c:v>
                </c:pt>
                <c:pt idx="730">
                  <c:v>41.9</c:v>
                </c:pt>
                <c:pt idx="731">
                  <c:v>42</c:v>
                </c:pt>
                <c:pt idx="732">
                  <c:v>42.1</c:v>
                </c:pt>
                <c:pt idx="733">
                  <c:v>42.3</c:v>
                </c:pt>
                <c:pt idx="734">
                  <c:v>42.5</c:v>
                </c:pt>
                <c:pt idx="735">
                  <c:v>42.5</c:v>
                </c:pt>
                <c:pt idx="736">
                  <c:v>42.7</c:v>
                </c:pt>
                <c:pt idx="737">
                  <c:v>42.9</c:v>
                </c:pt>
                <c:pt idx="738">
                  <c:v>43</c:v>
                </c:pt>
                <c:pt idx="739">
                  <c:v>43.1</c:v>
                </c:pt>
                <c:pt idx="740">
                  <c:v>43.4</c:v>
                </c:pt>
                <c:pt idx="741">
                  <c:v>43.9</c:v>
                </c:pt>
                <c:pt idx="742">
                  <c:v>44</c:v>
                </c:pt>
                <c:pt idx="743">
                  <c:v>44.5</c:v>
                </c:pt>
                <c:pt idx="744">
                  <c:v>44.8</c:v>
                </c:pt>
                <c:pt idx="745">
                  <c:v>44.9</c:v>
                </c:pt>
                <c:pt idx="746">
                  <c:v>44.9</c:v>
                </c:pt>
                <c:pt idx="747">
                  <c:v>45.3</c:v>
                </c:pt>
                <c:pt idx="748">
                  <c:v>45.3</c:v>
                </c:pt>
                <c:pt idx="749">
                  <c:v>45.4</c:v>
                </c:pt>
                <c:pt idx="750">
                  <c:v>45.6</c:v>
                </c:pt>
                <c:pt idx="751">
                  <c:v>45.8</c:v>
                </c:pt>
                <c:pt idx="752">
                  <c:v>46.9</c:v>
                </c:pt>
                <c:pt idx="753">
                  <c:v>47</c:v>
                </c:pt>
                <c:pt idx="754">
                  <c:v>47.4</c:v>
                </c:pt>
                <c:pt idx="755">
                  <c:v>47.6</c:v>
                </c:pt>
                <c:pt idx="756">
                  <c:v>48.8</c:v>
                </c:pt>
                <c:pt idx="757">
                  <c:v>49</c:v>
                </c:pt>
                <c:pt idx="758">
                  <c:v>50</c:v>
                </c:pt>
                <c:pt idx="759">
                  <c:v>50</c:v>
                </c:pt>
                <c:pt idx="760">
                  <c:v>50</c:v>
                </c:pt>
                <c:pt idx="761">
                  <c:v>50.1</c:v>
                </c:pt>
                <c:pt idx="762">
                  <c:v>50.7</c:v>
                </c:pt>
                <c:pt idx="763">
                  <c:v>51.7</c:v>
                </c:pt>
                <c:pt idx="764">
                  <c:v>52</c:v>
                </c:pt>
                <c:pt idx="765">
                  <c:v>52</c:v>
                </c:pt>
                <c:pt idx="766">
                  <c:v>52.3</c:v>
                </c:pt>
                <c:pt idx="767">
                  <c:v>54.3</c:v>
                </c:pt>
                <c:pt idx="768">
                  <c:v>55</c:v>
                </c:pt>
                <c:pt idx="769">
                  <c:v>55.3</c:v>
                </c:pt>
                <c:pt idx="770">
                  <c:v>56.9</c:v>
                </c:pt>
                <c:pt idx="771">
                  <c:v>57</c:v>
                </c:pt>
                <c:pt idx="772">
                  <c:v>57</c:v>
                </c:pt>
                <c:pt idx="773">
                  <c:v>57.1</c:v>
                </c:pt>
                <c:pt idx="774">
                  <c:v>57.5</c:v>
                </c:pt>
                <c:pt idx="775">
                  <c:v>60</c:v>
                </c:pt>
                <c:pt idx="776">
                  <c:v>60.2</c:v>
                </c:pt>
                <c:pt idx="777">
                  <c:v>61.4</c:v>
                </c:pt>
                <c:pt idx="778">
                  <c:v>61.5</c:v>
                </c:pt>
                <c:pt idx="779">
                  <c:v>66.7</c:v>
                </c:pt>
                <c:pt idx="780">
                  <c:v>69.2</c:v>
                </c:pt>
                <c:pt idx="781">
                  <c:v>71.599999999999994</c:v>
                </c:pt>
                <c:pt idx="782">
                  <c:v>82.4</c:v>
                </c:pt>
                <c:pt idx="783">
                  <c:v>87</c:v>
                </c:pt>
              </c:numCache>
            </c:numRef>
          </c:yVal>
          <c:smooth val="0"/>
        </c:ser>
        <c:ser>
          <c:idx val="2"/>
          <c:order val="1"/>
          <c:tx>
            <c:v>Linearer Teil</c:v>
          </c:tx>
          <c:spPr>
            <a:ln w="28575">
              <a:noFill/>
            </a:ln>
          </c:spPr>
          <c:trendline>
            <c:trendlineType val="linear"/>
            <c:dispRSqr val="1"/>
            <c:dispEq val="1"/>
            <c:trendlineLbl>
              <c:layout>
                <c:manualLayout>
                  <c:x val="-0.44560727745970191"/>
                  <c:y val="0.12767034934586666"/>
                </c:manualLayout>
              </c:layout>
              <c:numFmt formatCode="General" sourceLinked="0"/>
            </c:trendlineLbl>
          </c:trendline>
          <c:yVal>
            <c:numRef>
              <c:f>As_lin_Ver!$B$2:$B$784</c:f>
              <c:numCache>
                <c:formatCode>General</c:formatCode>
                <c:ptCount val="783"/>
                <c:pt idx="21">
                  <c:v>8</c:v>
                </c:pt>
                <c:pt idx="22">
                  <c:v>8</c:v>
                </c:pt>
                <c:pt idx="23">
                  <c:v>8</c:v>
                </c:pt>
                <c:pt idx="24">
                  <c:v>8.3000000000000007</c:v>
                </c:pt>
                <c:pt idx="25">
                  <c:v>8.5</c:v>
                </c:pt>
                <c:pt idx="26">
                  <c:v>8.6</c:v>
                </c:pt>
                <c:pt idx="27">
                  <c:v>8.6</c:v>
                </c:pt>
                <c:pt idx="28">
                  <c:v>8.6</c:v>
                </c:pt>
                <c:pt idx="29">
                  <c:v>8.6999999999999993</c:v>
                </c:pt>
                <c:pt idx="30">
                  <c:v>8.6999999999999993</c:v>
                </c:pt>
                <c:pt idx="31">
                  <c:v>8.8000000000000007</c:v>
                </c:pt>
                <c:pt idx="32">
                  <c:v>8.8000000000000007</c:v>
                </c:pt>
                <c:pt idx="33">
                  <c:v>8.8000000000000007</c:v>
                </c:pt>
                <c:pt idx="34">
                  <c:v>9</c:v>
                </c:pt>
                <c:pt idx="35">
                  <c:v>9.1</c:v>
                </c:pt>
                <c:pt idx="36">
                  <c:v>9.1</c:v>
                </c:pt>
                <c:pt idx="37">
                  <c:v>9.1999999999999993</c:v>
                </c:pt>
                <c:pt idx="38">
                  <c:v>9.3000000000000007</c:v>
                </c:pt>
                <c:pt idx="39">
                  <c:v>9.3000000000000007</c:v>
                </c:pt>
                <c:pt idx="40">
                  <c:v>9.4</c:v>
                </c:pt>
                <c:pt idx="41">
                  <c:v>9.4</c:v>
                </c:pt>
                <c:pt idx="42">
                  <c:v>9.4</c:v>
                </c:pt>
                <c:pt idx="43">
                  <c:v>9.5</c:v>
                </c:pt>
                <c:pt idx="44">
                  <c:v>9.6</c:v>
                </c:pt>
                <c:pt idx="45">
                  <c:v>9.6</c:v>
                </c:pt>
                <c:pt idx="46">
                  <c:v>9.6</c:v>
                </c:pt>
                <c:pt idx="47">
                  <c:v>9.6999999999999993</c:v>
                </c:pt>
                <c:pt idx="48">
                  <c:v>9.6999999999999993</c:v>
                </c:pt>
                <c:pt idx="49">
                  <c:v>9.8000000000000007</c:v>
                </c:pt>
                <c:pt idx="50">
                  <c:v>9.8000000000000007</c:v>
                </c:pt>
                <c:pt idx="51">
                  <c:v>9.8000000000000007</c:v>
                </c:pt>
                <c:pt idx="52">
                  <c:v>9.8000000000000007</c:v>
                </c:pt>
                <c:pt idx="53">
                  <c:v>9.9</c:v>
                </c:pt>
                <c:pt idx="54">
                  <c:v>9.9</c:v>
                </c:pt>
                <c:pt idx="55">
                  <c:v>10</c:v>
                </c:pt>
                <c:pt idx="56">
                  <c:v>10</c:v>
                </c:pt>
                <c:pt idx="57">
                  <c:v>10</c:v>
                </c:pt>
                <c:pt idx="58">
                  <c:v>10</c:v>
                </c:pt>
                <c:pt idx="59">
                  <c:v>10</c:v>
                </c:pt>
                <c:pt idx="60">
                  <c:v>10.1</c:v>
                </c:pt>
                <c:pt idx="61">
                  <c:v>10.1</c:v>
                </c:pt>
                <c:pt idx="62">
                  <c:v>10.199999999999999</c:v>
                </c:pt>
                <c:pt idx="63">
                  <c:v>10.199999999999999</c:v>
                </c:pt>
                <c:pt idx="64">
                  <c:v>10.3</c:v>
                </c:pt>
                <c:pt idx="65">
                  <c:v>10.3</c:v>
                </c:pt>
                <c:pt idx="66">
                  <c:v>10.4</c:v>
                </c:pt>
                <c:pt idx="67">
                  <c:v>10.5</c:v>
                </c:pt>
                <c:pt idx="68">
                  <c:v>10.6</c:v>
                </c:pt>
                <c:pt idx="69">
                  <c:v>10.6</c:v>
                </c:pt>
                <c:pt idx="70">
                  <c:v>10.6</c:v>
                </c:pt>
                <c:pt idx="71">
                  <c:v>10.7</c:v>
                </c:pt>
                <c:pt idx="72">
                  <c:v>10.7</c:v>
                </c:pt>
                <c:pt idx="73">
                  <c:v>10.7</c:v>
                </c:pt>
                <c:pt idx="74">
                  <c:v>10.8</c:v>
                </c:pt>
                <c:pt idx="75">
                  <c:v>10.8</c:v>
                </c:pt>
                <c:pt idx="76">
                  <c:v>10.9</c:v>
                </c:pt>
                <c:pt idx="77">
                  <c:v>10.9</c:v>
                </c:pt>
                <c:pt idx="78">
                  <c:v>10.9</c:v>
                </c:pt>
                <c:pt idx="79">
                  <c:v>11</c:v>
                </c:pt>
                <c:pt idx="80">
                  <c:v>11.1</c:v>
                </c:pt>
                <c:pt idx="81">
                  <c:v>11.1</c:v>
                </c:pt>
                <c:pt idx="82">
                  <c:v>11.1</c:v>
                </c:pt>
                <c:pt idx="83">
                  <c:v>11.1</c:v>
                </c:pt>
                <c:pt idx="84">
                  <c:v>11.2</c:v>
                </c:pt>
                <c:pt idx="85">
                  <c:v>11.3</c:v>
                </c:pt>
                <c:pt idx="86">
                  <c:v>11.3</c:v>
                </c:pt>
                <c:pt idx="87">
                  <c:v>11.4</c:v>
                </c:pt>
                <c:pt idx="88">
                  <c:v>11.4</c:v>
                </c:pt>
                <c:pt idx="89">
                  <c:v>11.4</c:v>
                </c:pt>
                <c:pt idx="90">
                  <c:v>11.4</c:v>
                </c:pt>
                <c:pt idx="91">
                  <c:v>11.4</c:v>
                </c:pt>
                <c:pt idx="92">
                  <c:v>11.5</c:v>
                </c:pt>
                <c:pt idx="93">
                  <c:v>11.6</c:v>
                </c:pt>
                <c:pt idx="94">
                  <c:v>11.6</c:v>
                </c:pt>
                <c:pt idx="95">
                  <c:v>11.6</c:v>
                </c:pt>
                <c:pt idx="96">
                  <c:v>11.6</c:v>
                </c:pt>
                <c:pt idx="97">
                  <c:v>11.6</c:v>
                </c:pt>
                <c:pt idx="98">
                  <c:v>11.6</c:v>
                </c:pt>
                <c:pt idx="99">
                  <c:v>11.6</c:v>
                </c:pt>
                <c:pt idx="100">
                  <c:v>11.7</c:v>
                </c:pt>
                <c:pt idx="101">
                  <c:v>11.8</c:v>
                </c:pt>
                <c:pt idx="102">
                  <c:v>11.8</c:v>
                </c:pt>
                <c:pt idx="103">
                  <c:v>11.8</c:v>
                </c:pt>
                <c:pt idx="104">
                  <c:v>11.8</c:v>
                </c:pt>
                <c:pt idx="105">
                  <c:v>11.9</c:v>
                </c:pt>
                <c:pt idx="106">
                  <c:v>11.9</c:v>
                </c:pt>
                <c:pt idx="107">
                  <c:v>12</c:v>
                </c:pt>
                <c:pt idx="108">
                  <c:v>12</c:v>
                </c:pt>
                <c:pt idx="109">
                  <c:v>12.1</c:v>
                </c:pt>
                <c:pt idx="110">
                  <c:v>12.1</c:v>
                </c:pt>
                <c:pt idx="111">
                  <c:v>12.1</c:v>
                </c:pt>
                <c:pt idx="112">
                  <c:v>12.1</c:v>
                </c:pt>
                <c:pt idx="113">
                  <c:v>12.1</c:v>
                </c:pt>
                <c:pt idx="114">
                  <c:v>12.1</c:v>
                </c:pt>
                <c:pt idx="115">
                  <c:v>12.3</c:v>
                </c:pt>
                <c:pt idx="116">
                  <c:v>12.3</c:v>
                </c:pt>
                <c:pt idx="117">
                  <c:v>12.3</c:v>
                </c:pt>
                <c:pt idx="118">
                  <c:v>12.4</c:v>
                </c:pt>
                <c:pt idx="119">
                  <c:v>12.4</c:v>
                </c:pt>
                <c:pt idx="120">
                  <c:v>12.5</c:v>
                </c:pt>
                <c:pt idx="121">
                  <c:v>12.5</c:v>
                </c:pt>
                <c:pt idx="122">
                  <c:v>12.5</c:v>
                </c:pt>
                <c:pt idx="123">
                  <c:v>12.5</c:v>
                </c:pt>
                <c:pt idx="124">
                  <c:v>12.6</c:v>
                </c:pt>
                <c:pt idx="125">
                  <c:v>12.6</c:v>
                </c:pt>
                <c:pt idx="126">
                  <c:v>12.7</c:v>
                </c:pt>
                <c:pt idx="127">
                  <c:v>12.7</c:v>
                </c:pt>
                <c:pt idx="128">
                  <c:v>12.7</c:v>
                </c:pt>
                <c:pt idx="129">
                  <c:v>12.7</c:v>
                </c:pt>
                <c:pt idx="130">
                  <c:v>12.7</c:v>
                </c:pt>
                <c:pt idx="131">
                  <c:v>12.8</c:v>
                </c:pt>
                <c:pt idx="132">
                  <c:v>12.8</c:v>
                </c:pt>
                <c:pt idx="133">
                  <c:v>12.8</c:v>
                </c:pt>
                <c:pt idx="134">
                  <c:v>12.8</c:v>
                </c:pt>
                <c:pt idx="135">
                  <c:v>12.8</c:v>
                </c:pt>
                <c:pt idx="136">
                  <c:v>12.8</c:v>
                </c:pt>
                <c:pt idx="137">
                  <c:v>12.8</c:v>
                </c:pt>
                <c:pt idx="138">
                  <c:v>13</c:v>
                </c:pt>
                <c:pt idx="139">
                  <c:v>13</c:v>
                </c:pt>
                <c:pt idx="140">
                  <c:v>13.1</c:v>
                </c:pt>
                <c:pt idx="141">
                  <c:v>13.1</c:v>
                </c:pt>
                <c:pt idx="142">
                  <c:v>13.1</c:v>
                </c:pt>
                <c:pt idx="143">
                  <c:v>13.1</c:v>
                </c:pt>
                <c:pt idx="144">
                  <c:v>13.1</c:v>
                </c:pt>
                <c:pt idx="145">
                  <c:v>13.2</c:v>
                </c:pt>
                <c:pt idx="146">
                  <c:v>13.2</c:v>
                </c:pt>
                <c:pt idx="147">
                  <c:v>13.2</c:v>
                </c:pt>
                <c:pt idx="148">
                  <c:v>13.2</c:v>
                </c:pt>
                <c:pt idx="149">
                  <c:v>13.2</c:v>
                </c:pt>
                <c:pt idx="150">
                  <c:v>13.2</c:v>
                </c:pt>
                <c:pt idx="151">
                  <c:v>13.3</c:v>
                </c:pt>
                <c:pt idx="152">
                  <c:v>13.3</c:v>
                </c:pt>
                <c:pt idx="153">
                  <c:v>13.3</c:v>
                </c:pt>
                <c:pt idx="154">
                  <c:v>13.4</c:v>
                </c:pt>
                <c:pt idx="155">
                  <c:v>13.4</c:v>
                </c:pt>
                <c:pt idx="156">
                  <c:v>13.5</c:v>
                </c:pt>
                <c:pt idx="157">
                  <c:v>13.6</c:v>
                </c:pt>
                <c:pt idx="158">
                  <c:v>13.7</c:v>
                </c:pt>
                <c:pt idx="159">
                  <c:v>13.8</c:v>
                </c:pt>
                <c:pt idx="160">
                  <c:v>13.9</c:v>
                </c:pt>
                <c:pt idx="161">
                  <c:v>14</c:v>
                </c:pt>
                <c:pt idx="162">
                  <c:v>14</c:v>
                </c:pt>
                <c:pt idx="163">
                  <c:v>14</c:v>
                </c:pt>
                <c:pt idx="164">
                  <c:v>14</c:v>
                </c:pt>
                <c:pt idx="165">
                  <c:v>14.1</c:v>
                </c:pt>
                <c:pt idx="166">
                  <c:v>14.1</c:v>
                </c:pt>
                <c:pt idx="167">
                  <c:v>14.1</c:v>
                </c:pt>
                <c:pt idx="168">
                  <c:v>14.3</c:v>
                </c:pt>
                <c:pt idx="169">
                  <c:v>14.3</c:v>
                </c:pt>
                <c:pt idx="170">
                  <c:v>14.3</c:v>
                </c:pt>
                <c:pt idx="171">
                  <c:v>14.3</c:v>
                </c:pt>
                <c:pt idx="172">
                  <c:v>14.5</c:v>
                </c:pt>
                <c:pt idx="173">
                  <c:v>14.5</c:v>
                </c:pt>
                <c:pt idx="174">
                  <c:v>14.5</c:v>
                </c:pt>
                <c:pt idx="175">
                  <c:v>14.7</c:v>
                </c:pt>
                <c:pt idx="176">
                  <c:v>14.7</c:v>
                </c:pt>
                <c:pt idx="177">
                  <c:v>14.7</c:v>
                </c:pt>
                <c:pt idx="178">
                  <c:v>14.7</c:v>
                </c:pt>
                <c:pt idx="179">
                  <c:v>14.7</c:v>
                </c:pt>
                <c:pt idx="180">
                  <c:v>14.7</c:v>
                </c:pt>
                <c:pt idx="181">
                  <c:v>14.7</c:v>
                </c:pt>
                <c:pt idx="182">
                  <c:v>14.8</c:v>
                </c:pt>
                <c:pt idx="183">
                  <c:v>14.8</c:v>
                </c:pt>
                <c:pt idx="184">
                  <c:v>15</c:v>
                </c:pt>
                <c:pt idx="185">
                  <c:v>15</c:v>
                </c:pt>
                <c:pt idx="186">
                  <c:v>15.2</c:v>
                </c:pt>
                <c:pt idx="187">
                  <c:v>15.2</c:v>
                </c:pt>
                <c:pt idx="188">
                  <c:v>15.2</c:v>
                </c:pt>
                <c:pt idx="189">
                  <c:v>15.2</c:v>
                </c:pt>
                <c:pt idx="190">
                  <c:v>15.2</c:v>
                </c:pt>
                <c:pt idx="191">
                  <c:v>15.3</c:v>
                </c:pt>
                <c:pt idx="192">
                  <c:v>15.4</c:v>
                </c:pt>
                <c:pt idx="193">
                  <c:v>15.5</c:v>
                </c:pt>
                <c:pt idx="194">
                  <c:v>15.5</c:v>
                </c:pt>
                <c:pt idx="195">
                  <c:v>15.5</c:v>
                </c:pt>
                <c:pt idx="196">
                  <c:v>15.6</c:v>
                </c:pt>
                <c:pt idx="197">
                  <c:v>15.7</c:v>
                </c:pt>
                <c:pt idx="198">
                  <c:v>15.7</c:v>
                </c:pt>
                <c:pt idx="199">
                  <c:v>15.8</c:v>
                </c:pt>
                <c:pt idx="200">
                  <c:v>15.8</c:v>
                </c:pt>
                <c:pt idx="201">
                  <c:v>16</c:v>
                </c:pt>
                <c:pt idx="202">
                  <c:v>16</c:v>
                </c:pt>
                <c:pt idx="203">
                  <c:v>16.100000000000001</c:v>
                </c:pt>
                <c:pt idx="204">
                  <c:v>16.100000000000001</c:v>
                </c:pt>
                <c:pt idx="205">
                  <c:v>16.2</c:v>
                </c:pt>
                <c:pt idx="206">
                  <c:v>16.2</c:v>
                </c:pt>
                <c:pt idx="207">
                  <c:v>16.399999999999999</c:v>
                </c:pt>
                <c:pt idx="208">
                  <c:v>16.399999999999999</c:v>
                </c:pt>
                <c:pt idx="209">
                  <c:v>16.399999999999999</c:v>
                </c:pt>
                <c:pt idx="210">
                  <c:v>16.399999999999999</c:v>
                </c:pt>
                <c:pt idx="211">
                  <c:v>16.5</c:v>
                </c:pt>
                <c:pt idx="212">
                  <c:v>16.7</c:v>
                </c:pt>
                <c:pt idx="213">
                  <c:v>16.7</c:v>
                </c:pt>
                <c:pt idx="214">
                  <c:v>16.7</c:v>
                </c:pt>
                <c:pt idx="215">
                  <c:v>16.7</c:v>
                </c:pt>
                <c:pt idx="216">
                  <c:v>16.7</c:v>
                </c:pt>
                <c:pt idx="217">
                  <c:v>16.7</c:v>
                </c:pt>
                <c:pt idx="218">
                  <c:v>16.8</c:v>
                </c:pt>
                <c:pt idx="219">
                  <c:v>16.8</c:v>
                </c:pt>
                <c:pt idx="220">
                  <c:v>16.8</c:v>
                </c:pt>
                <c:pt idx="221">
                  <c:v>16.899999999999999</c:v>
                </c:pt>
                <c:pt idx="222">
                  <c:v>16.899999999999999</c:v>
                </c:pt>
                <c:pt idx="223">
                  <c:v>16.899999999999999</c:v>
                </c:pt>
                <c:pt idx="224">
                  <c:v>16.899999999999999</c:v>
                </c:pt>
                <c:pt idx="225">
                  <c:v>16.899999999999999</c:v>
                </c:pt>
                <c:pt idx="226">
                  <c:v>16.899999999999999</c:v>
                </c:pt>
                <c:pt idx="227">
                  <c:v>17</c:v>
                </c:pt>
                <c:pt idx="228">
                  <c:v>17</c:v>
                </c:pt>
                <c:pt idx="229">
                  <c:v>17.100000000000001</c:v>
                </c:pt>
                <c:pt idx="230">
                  <c:v>17.100000000000001</c:v>
                </c:pt>
                <c:pt idx="231">
                  <c:v>17.2</c:v>
                </c:pt>
                <c:pt idx="232">
                  <c:v>17.2</c:v>
                </c:pt>
                <c:pt idx="233">
                  <c:v>17.2</c:v>
                </c:pt>
                <c:pt idx="234">
                  <c:v>17.3</c:v>
                </c:pt>
                <c:pt idx="235">
                  <c:v>17.3</c:v>
                </c:pt>
                <c:pt idx="236">
                  <c:v>17.3</c:v>
                </c:pt>
                <c:pt idx="237">
                  <c:v>17.3</c:v>
                </c:pt>
                <c:pt idx="238">
                  <c:v>17.399999999999999</c:v>
                </c:pt>
                <c:pt idx="239">
                  <c:v>17.5</c:v>
                </c:pt>
                <c:pt idx="240">
                  <c:v>17.5</c:v>
                </c:pt>
                <c:pt idx="241">
                  <c:v>17.5</c:v>
                </c:pt>
                <c:pt idx="242">
                  <c:v>17.600000000000001</c:v>
                </c:pt>
                <c:pt idx="243">
                  <c:v>17.600000000000001</c:v>
                </c:pt>
                <c:pt idx="244">
                  <c:v>17.600000000000001</c:v>
                </c:pt>
                <c:pt idx="245">
                  <c:v>17.7</c:v>
                </c:pt>
                <c:pt idx="246">
                  <c:v>17.7</c:v>
                </c:pt>
                <c:pt idx="247">
                  <c:v>17.7</c:v>
                </c:pt>
                <c:pt idx="248">
                  <c:v>17.7</c:v>
                </c:pt>
                <c:pt idx="249">
                  <c:v>17.8</c:v>
                </c:pt>
                <c:pt idx="250">
                  <c:v>17.899999999999999</c:v>
                </c:pt>
                <c:pt idx="251">
                  <c:v>17.899999999999999</c:v>
                </c:pt>
                <c:pt idx="252">
                  <c:v>17.899999999999999</c:v>
                </c:pt>
                <c:pt idx="253">
                  <c:v>17.899999999999999</c:v>
                </c:pt>
                <c:pt idx="254">
                  <c:v>17.899999999999999</c:v>
                </c:pt>
                <c:pt idx="255">
                  <c:v>18</c:v>
                </c:pt>
                <c:pt idx="256">
                  <c:v>18</c:v>
                </c:pt>
                <c:pt idx="257">
                  <c:v>18.100000000000001</c:v>
                </c:pt>
                <c:pt idx="258">
                  <c:v>18.2</c:v>
                </c:pt>
                <c:pt idx="259">
                  <c:v>18.2</c:v>
                </c:pt>
                <c:pt idx="260">
                  <c:v>18.3</c:v>
                </c:pt>
                <c:pt idx="261">
                  <c:v>18.3</c:v>
                </c:pt>
                <c:pt idx="262">
                  <c:v>18.399999999999999</c:v>
                </c:pt>
                <c:pt idx="263">
                  <c:v>18.399999999999999</c:v>
                </c:pt>
                <c:pt idx="264">
                  <c:v>18.5</c:v>
                </c:pt>
                <c:pt idx="265">
                  <c:v>18.5</c:v>
                </c:pt>
                <c:pt idx="266">
                  <c:v>18.5</c:v>
                </c:pt>
                <c:pt idx="267">
                  <c:v>18.5</c:v>
                </c:pt>
                <c:pt idx="268">
                  <c:v>18.5</c:v>
                </c:pt>
                <c:pt idx="269">
                  <c:v>18.5</c:v>
                </c:pt>
                <c:pt idx="270">
                  <c:v>18.600000000000001</c:v>
                </c:pt>
                <c:pt idx="271">
                  <c:v>18.7</c:v>
                </c:pt>
                <c:pt idx="272">
                  <c:v>18.8</c:v>
                </c:pt>
                <c:pt idx="273">
                  <c:v>18.899999999999999</c:v>
                </c:pt>
                <c:pt idx="274">
                  <c:v>18.899999999999999</c:v>
                </c:pt>
                <c:pt idx="275">
                  <c:v>19</c:v>
                </c:pt>
                <c:pt idx="276">
                  <c:v>19</c:v>
                </c:pt>
                <c:pt idx="277">
                  <c:v>19</c:v>
                </c:pt>
                <c:pt idx="278">
                  <c:v>19</c:v>
                </c:pt>
                <c:pt idx="279">
                  <c:v>19</c:v>
                </c:pt>
                <c:pt idx="280">
                  <c:v>19</c:v>
                </c:pt>
                <c:pt idx="281">
                  <c:v>19.100000000000001</c:v>
                </c:pt>
                <c:pt idx="282">
                  <c:v>19.100000000000001</c:v>
                </c:pt>
                <c:pt idx="283">
                  <c:v>19.2</c:v>
                </c:pt>
                <c:pt idx="284">
                  <c:v>19.2</c:v>
                </c:pt>
                <c:pt idx="285">
                  <c:v>19.2</c:v>
                </c:pt>
                <c:pt idx="286">
                  <c:v>19.2</c:v>
                </c:pt>
                <c:pt idx="287">
                  <c:v>19.2</c:v>
                </c:pt>
                <c:pt idx="288">
                  <c:v>19.2</c:v>
                </c:pt>
                <c:pt idx="289">
                  <c:v>19.3</c:v>
                </c:pt>
                <c:pt idx="290">
                  <c:v>19.399999999999999</c:v>
                </c:pt>
                <c:pt idx="291">
                  <c:v>19.399999999999999</c:v>
                </c:pt>
                <c:pt idx="292">
                  <c:v>19.5</c:v>
                </c:pt>
                <c:pt idx="293">
                  <c:v>19.600000000000001</c:v>
                </c:pt>
                <c:pt idx="294">
                  <c:v>19.600000000000001</c:v>
                </c:pt>
                <c:pt idx="295">
                  <c:v>19.600000000000001</c:v>
                </c:pt>
                <c:pt idx="296">
                  <c:v>19.899999999999999</c:v>
                </c:pt>
                <c:pt idx="297">
                  <c:v>20</c:v>
                </c:pt>
                <c:pt idx="298">
                  <c:v>20</c:v>
                </c:pt>
                <c:pt idx="299">
                  <c:v>20</c:v>
                </c:pt>
                <c:pt idx="300">
                  <c:v>20</c:v>
                </c:pt>
                <c:pt idx="301">
                  <c:v>20</c:v>
                </c:pt>
                <c:pt idx="302">
                  <c:v>20</c:v>
                </c:pt>
                <c:pt idx="303">
                  <c:v>20</c:v>
                </c:pt>
                <c:pt idx="304">
                  <c:v>20</c:v>
                </c:pt>
                <c:pt idx="305">
                  <c:v>20</c:v>
                </c:pt>
                <c:pt idx="306">
                  <c:v>20</c:v>
                </c:pt>
                <c:pt idx="307">
                  <c:v>20.100000000000001</c:v>
                </c:pt>
                <c:pt idx="308">
                  <c:v>20.100000000000001</c:v>
                </c:pt>
                <c:pt idx="309">
                  <c:v>20.100000000000001</c:v>
                </c:pt>
                <c:pt idx="310">
                  <c:v>20.3</c:v>
                </c:pt>
                <c:pt idx="311">
                  <c:v>20.3</c:v>
                </c:pt>
                <c:pt idx="312">
                  <c:v>20.399999999999999</c:v>
                </c:pt>
                <c:pt idx="313">
                  <c:v>20.399999999999999</c:v>
                </c:pt>
                <c:pt idx="314">
                  <c:v>20.399999999999999</c:v>
                </c:pt>
                <c:pt idx="315">
                  <c:v>20.5</c:v>
                </c:pt>
                <c:pt idx="316">
                  <c:v>20.5</c:v>
                </c:pt>
                <c:pt idx="317">
                  <c:v>20.5</c:v>
                </c:pt>
                <c:pt idx="318">
                  <c:v>20.6</c:v>
                </c:pt>
                <c:pt idx="319">
                  <c:v>20.7</c:v>
                </c:pt>
                <c:pt idx="320">
                  <c:v>20.7</c:v>
                </c:pt>
                <c:pt idx="321">
                  <c:v>20.7</c:v>
                </c:pt>
                <c:pt idx="322">
                  <c:v>20.8</c:v>
                </c:pt>
                <c:pt idx="323">
                  <c:v>20.8</c:v>
                </c:pt>
                <c:pt idx="324">
                  <c:v>20.8</c:v>
                </c:pt>
                <c:pt idx="325">
                  <c:v>21</c:v>
                </c:pt>
                <c:pt idx="326">
                  <c:v>21</c:v>
                </c:pt>
                <c:pt idx="327">
                  <c:v>21</c:v>
                </c:pt>
                <c:pt idx="328">
                  <c:v>21.1</c:v>
                </c:pt>
                <c:pt idx="329">
                  <c:v>21.1</c:v>
                </c:pt>
                <c:pt idx="330">
                  <c:v>21.1</c:v>
                </c:pt>
                <c:pt idx="331">
                  <c:v>21.1</c:v>
                </c:pt>
                <c:pt idx="332">
                  <c:v>21.2</c:v>
                </c:pt>
                <c:pt idx="333">
                  <c:v>21.2</c:v>
                </c:pt>
                <c:pt idx="334">
                  <c:v>21.2</c:v>
                </c:pt>
                <c:pt idx="335">
                  <c:v>21.2</c:v>
                </c:pt>
                <c:pt idx="336">
                  <c:v>21.3</c:v>
                </c:pt>
                <c:pt idx="337">
                  <c:v>21.3</c:v>
                </c:pt>
                <c:pt idx="338">
                  <c:v>21.3</c:v>
                </c:pt>
                <c:pt idx="339">
                  <c:v>21.3</c:v>
                </c:pt>
                <c:pt idx="340">
                  <c:v>21.4</c:v>
                </c:pt>
                <c:pt idx="341">
                  <c:v>21.4</c:v>
                </c:pt>
                <c:pt idx="342">
                  <c:v>21.4</c:v>
                </c:pt>
                <c:pt idx="343">
                  <c:v>21.4</c:v>
                </c:pt>
                <c:pt idx="344">
                  <c:v>21.5</c:v>
                </c:pt>
                <c:pt idx="345">
                  <c:v>21.6</c:v>
                </c:pt>
                <c:pt idx="346">
                  <c:v>21.6</c:v>
                </c:pt>
                <c:pt idx="347">
                  <c:v>21.7</c:v>
                </c:pt>
                <c:pt idx="348">
                  <c:v>21.7</c:v>
                </c:pt>
                <c:pt idx="349">
                  <c:v>21.7</c:v>
                </c:pt>
                <c:pt idx="350">
                  <c:v>21.7</c:v>
                </c:pt>
                <c:pt idx="351">
                  <c:v>21.7</c:v>
                </c:pt>
                <c:pt idx="352">
                  <c:v>21.8</c:v>
                </c:pt>
                <c:pt idx="353">
                  <c:v>21.8</c:v>
                </c:pt>
                <c:pt idx="354">
                  <c:v>21.8</c:v>
                </c:pt>
                <c:pt idx="355">
                  <c:v>22</c:v>
                </c:pt>
                <c:pt idx="356">
                  <c:v>22</c:v>
                </c:pt>
                <c:pt idx="357">
                  <c:v>22</c:v>
                </c:pt>
                <c:pt idx="358">
                  <c:v>22</c:v>
                </c:pt>
                <c:pt idx="359">
                  <c:v>22</c:v>
                </c:pt>
                <c:pt idx="360">
                  <c:v>22.1</c:v>
                </c:pt>
                <c:pt idx="361">
                  <c:v>22.1</c:v>
                </c:pt>
                <c:pt idx="362">
                  <c:v>22.1</c:v>
                </c:pt>
                <c:pt idx="363">
                  <c:v>22.2</c:v>
                </c:pt>
                <c:pt idx="364">
                  <c:v>22.2</c:v>
                </c:pt>
                <c:pt idx="365">
                  <c:v>22.2</c:v>
                </c:pt>
                <c:pt idx="366">
                  <c:v>22.3</c:v>
                </c:pt>
                <c:pt idx="367">
                  <c:v>22.4</c:v>
                </c:pt>
                <c:pt idx="368">
                  <c:v>22.5</c:v>
                </c:pt>
                <c:pt idx="369">
                  <c:v>22.5</c:v>
                </c:pt>
                <c:pt idx="370">
                  <c:v>22.6</c:v>
                </c:pt>
                <c:pt idx="371">
                  <c:v>22.6</c:v>
                </c:pt>
                <c:pt idx="372">
                  <c:v>22.6</c:v>
                </c:pt>
                <c:pt idx="373">
                  <c:v>22.6</c:v>
                </c:pt>
                <c:pt idx="374">
                  <c:v>22.7</c:v>
                </c:pt>
                <c:pt idx="375">
                  <c:v>22.8</c:v>
                </c:pt>
                <c:pt idx="376">
                  <c:v>22.9</c:v>
                </c:pt>
                <c:pt idx="377">
                  <c:v>22.9</c:v>
                </c:pt>
                <c:pt idx="378">
                  <c:v>22.9</c:v>
                </c:pt>
                <c:pt idx="379">
                  <c:v>23</c:v>
                </c:pt>
                <c:pt idx="380">
                  <c:v>23</c:v>
                </c:pt>
                <c:pt idx="381">
                  <c:v>23</c:v>
                </c:pt>
                <c:pt idx="382">
                  <c:v>23.1</c:v>
                </c:pt>
                <c:pt idx="383">
                  <c:v>23.1</c:v>
                </c:pt>
                <c:pt idx="384">
                  <c:v>23.1</c:v>
                </c:pt>
                <c:pt idx="385">
                  <c:v>23.1</c:v>
                </c:pt>
                <c:pt idx="386">
                  <c:v>23.2</c:v>
                </c:pt>
                <c:pt idx="387">
                  <c:v>23.2</c:v>
                </c:pt>
                <c:pt idx="388">
                  <c:v>23.3</c:v>
                </c:pt>
                <c:pt idx="389">
                  <c:v>23.3</c:v>
                </c:pt>
                <c:pt idx="390">
                  <c:v>23.3</c:v>
                </c:pt>
                <c:pt idx="391">
                  <c:v>23.3</c:v>
                </c:pt>
                <c:pt idx="392">
                  <c:v>23.3</c:v>
                </c:pt>
                <c:pt idx="393">
                  <c:v>23.4</c:v>
                </c:pt>
                <c:pt idx="394">
                  <c:v>23.5</c:v>
                </c:pt>
                <c:pt idx="395">
                  <c:v>23.5</c:v>
                </c:pt>
                <c:pt idx="396">
                  <c:v>23.5</c:v>
                </c:pt>
                <c:pt idx="397">
                  <c:v>23.5</c:v>
                </c:pt>
                <c:pt idx="398">
                  <c:v>23.5</c:v>
                </c:pt>
                <c:pt idx="399">
                  <c:v>23.6</c:v>
                </c:pt>
                <c:pt idx="400">
                  <c:v>23.6</c:v>
                </c:pt>
                <c:pt idx="401">
                  <c:v>23.6</c:v>
                </c:pt>
                <c:pt idx="402">
                  <c:v>23.6</c:v>
                </c:pt>
                <c:pt idx="403">
                  <c:v>23.6</c:v>
                </c:pt>
                <c:pt idx="404">
                  <c:v>23.6</c:v>
                </c:pt>
                <c:pt idx="405">
                  <c:v>23.7</c:v>
                </c:pt>
                <c:pt idx="406">
                  <c:v>23.7</c:v>
                </c:pt>
                <c:pt idx="407">
                  <c:v>23.7</c:v>
                </c:pt>
                <c:pt idx="408">
                  <c:v>23.8</c:v>
                </c:pt>
                <c:pt idx="409">
                  <c:v>23.8</c:v>
                </c:pt>
                <c:pt idx="410">
                  <c:v>23.9</c:v>
                </c:pt>
                <c:pt idx="411">
                  <c:v>23.9</c:v>
                </c:pt>
                <c:pt idx="412">
                  <c:v>23.9</c:v>
                </c:pt>
                <c:pt idx="413">
                  <c:v>23.9</c:v>
                </c:pt>
                <c:pt idx="414">
                  <c:v>24</c:v>
                </c:pt>
                <c:pt idx="415">
                  <c:v>24</c:v>
                </c:pt>
                <c:pt idx="416">
                  <c:v>24.1</c:v>
                </c:pt>
                <c:pt idx="417">
                  <c:v>24.1</c:v>
                </c:pt>
                <c:pt idx="418">
                  <c:v>24.1</c:v>
                </c:pt>
                <c:pt idx="419">
                  <c:v>24.1</c:v>
                </c:pt>
                <c:pt idx="420">
                  <c:v>24.2</c:v>
                </c:pt>
                <c:pt idx="421">
                  <c:v>24.2</c:v>
                </c:pt>
                <c:pt idx="422">
                  <c:v>24.2</c:v>
                </c:pt>
                <c:pt idx="423">
                  <c:v>24.2</c:v>
                </c:pt>
                <c:pt idx="424">
                  <c:v>24.3</c:v>
                </c:pt>
                <c:pt idx="425">
                  <c:v>24.3</c:v>
                </c:pt>
                <c:pt idx="426">
                  <c:v>24.4</c:v>
                </c:pt>
                <c:pt idx="427">
                  <c:v>24.4</c:v>
                </c:pt>
                <c:pt idx="428">
                  <c:v>24.5</c:v>
                </c:pt>
                <c:pt idx="429">
                  <c:v>24.5</c:v>
                </c:pt>
                <c:pt idx="430">
                  <c:v>24.6</c:v>
                </c:pt>
                <c:pt idx="431">
                  <c:v>24.7</c:v>
                </c:pt>
                <c:pt idx="432">
                  <c:v>24.7</c:v>
                </c:pt>
                <c:pt idx="433">
                  <c:v>24.8</c:v>
                </c:pt>
                <c:pt idx="434">
                  <c:v>25</c:v>
                </c:pt>
                <c:pt idx="435">
                  <c:v>25</c:v>
                </c:pt>
                <c:pt idx="436">
                  <c:v>25</c:v>
                </c:pt>
                <c:pt idx="437">
                  <c:v>25</c:v>
                </c:pt>
                <c:pt idx="438">
                  <c:v>25</c:v>
                </c:pt>
                <c:pt idx="439">
                  <c:v>25</c:v>
                </c:pt>
                <c:pt idx="440">
                  <c:v>25</c:v>
                </c:pt>
                <c:pt idx="441">
                  <c:v>25.2</c:v>
                </c:pt>
                <c:pt idx="442">
                  <c:v>25.3</c:v>
                </c:pt>
                <c:pt idx="443">
                  <c:v>25.3</c:v>
                </c:pt>
                <c:pt idx="444">
                  <c:v>25.4</c:v>
                </c:pt>
                <c:pt idx="445">
                  <c:v>25.4</c:v>
                </c:pt>
                <c:pt idx="446">
                  <c:v>25.4</c:v>
                </c:pt>
                <c:pt idx="447">
                  <c:v>25.5</c:v>
                </c:pt>
                <c:pt idx="448">
                  <c:v>25.5</c:v>
                </c:pt>
                <c:pt idx="449">
                  <c:v>25.5</c:v>
                </c:pt>
                <c:pt idx="450">
                  <c:v>25.5</c:v>
                </c:pt>
                <c:pt idx="451">
                  <c:v>25.5</c:v>
                </c:pt>
                <c:pt idx="452">
                  <c:v>25.5</c:v>
                </c:pt>
                <c:pt idx="453">
                  <c:v>25.6</c:v>
                </c:pt>
                <c:pt idx="454">
                  <c:v>25.6</c:v>
                </c:pt>
                <c:pt idx="455">
                  <c:v>25.6</c:v>
                </c:pt>
                <c:pt idx="456">
                  <c:v>25.7</c:v>
                </c:pt>
                <c:pt idx="457">
                  <c:v>25.8</c:v>
                </c:pt>
                <c:pt idx="458">
                  <c:v>25.8</c:v>
                </c:pt>
                <c:pt idx="459">
                  <c:v>25.9</c:v>
                </c:pt>
                <c:pt idx="460">
                  <c:v>25.9</c:v>
                </c:pt>
                <c:pt idx="461">
                  <c:v>25.9</c:v>
                </c:pt>
                <c:pt idx="462">
                  <c:v>26</c:v>
                </c:pt>
                <c:pt idx="463">
                  <c:v>26</c:v>
                </c:pt>
                <c:pt idx="464">
                  <c:v>26</c:v>
                </c:pt>
                <c:pt idx="465">
                  <c:v>26</c:v>
                </c:pt>
                <c:pt idx="466">
                  <c:v>26</c:v>
                </c:pt>
                <c:pt idx="467">
                  <c:v>26.1</c:v>
                </c:pt>
                <c:pt idx="468">
                  <c:v>26.1</c:v>
                </c:pt>
                <c:pt idx="469">
                  <c:v>26.2</c:v>
                </c:pt>
                <c:pt idx="470">
                  <c:v>26.2</c:v>
                </c:pt>
                <c:pt idx="471">
                  <c:v>26.2</c:v>
                </c:pt>
                <c:pt idx="472">
                  <c:v>26.2</c:v>
                </c:pt>
                <c:pt idx="473">
                  <c:v>26.3</c:v>
                </c:pt>
                <c:pt idx="474">
                  <c:v>26.3</c:v>
                </c:pt>
                <c:pt idx="475">
                  <c:v>26.3</c:v>
                </c:pt>
                <c:pt idx="476">
                  <c:v>26.4</c:v>
                </c:pt>
                <c:pt idx="477">
                  <c:v>26.5</c:v>
                </c:pt>
                <c:pt idx="478">
                  <c:v>26.5</c:v>
                </c:pt>
                <c:pt idx="479">
                  <c:v>26.6</c:v>
                </c:pt>
                <c:pt idx="480">
                  <c:v>26.6</c:v>
                </c:pt>
                <c:pt idx="481">
                  <c:v>26.7</c:v>
                </c:pt>
                <c:pt idx="482">
                  <c:v>26.8</c:v>
                </c:pt>
                <c:pt idx="483">
                  <c:v>26.8</c:v>
                </c:pt>
                <c:pt idx="484">
                  <c:v>26.8</c:v>
                </c:pt>
                <c:pt idx="485">
                  <c:v>26.8</c:v>
                </c:pt>
                <c:pt idx="486">
                  <c:v>26.8</c:v>
                </c:pt>
                <c:pt idx="487">
                  <c:v>26.9</c:v>
                </c:pt>
                <c:pt idx="488">
                  <c:v>26.9</c:v>
                </c:pt>
                <c:pt idx="489">
                  <c:v>27</c:v>
                </c:pt>
                <c:pt idx="490">
                  <c:v>27</c:v>
                </c:pt>
                <c:pt idx="491">
                  <c:v>27.1</c:v>
                </c:pt>
                <c:pt idx="492">
                  <c:v>27.1</c:v>
                </c:pt>
                <c:pt idx="493">
                  <c:v>27.1</c:v>
                </c:pt>
                <c:pt idx="494">
                  <c:v>27.3</c:v>
                </c:pt>
                <c:pt idx="495">
                  <c:v>27.3</c:v>
                </c:pt>
                <c:pt idx="496">
                  <c:v>27.4</c:v>
                </c:pt>
                <c:pt idx="497">
                  <c:v>27.5</c:v>
                </c:pt>
                <c:pt idx="498">
                  <c:v>27.5</c:v>
                </c:pt>
                <c:pt idx="499">
                  <c:v>27.5</c:v>
                </c:pt>
                <c:pt idx="500">
                  <c:v>27.5</c:v>
                </c:pt>
                <c:pt idx="501">
                  <c:v>27.5</c:v>
                </c:pt>
                <c:pt idx="502">
                  <c:v>27.5</c:v>
                </c:pt>
                <c:pt idx="503">
                  <c:v>27.5</c:v>
                </c:pt>
                <c:pt idx="504">
                  <c:v>27.5</c:v>
                </c:pt>
                <c:pt idx="505">
                  <c:v>27.6</c:v>
                </c:pt>
                <c:pt idx="506">
                  <c:v>27.6</c:v>
                </c:pt>
                <c:pt idx="507">
                  <c:v>27.6</c:v>
                </c:pt>
                <c:pt idx="508">
                  <c:v>27.7</c:v>
                </c:pt>
                <c:pt idx="509">
                  <c:v>27.7</c:v>
                </c:pt>
                <c:pt idx="510">
                  <c:v>27.7</c:v>
                </c:pt>
                <c:pt idx="511">
                  <c:v>27.8</c:v>
                </c:pt>
                <c:pt idx="512">
                  <c:v>27.8</c:v>
                </c:pt>
                <c:pt idx="513">
                  <c:v>27.8</c:v>
                </c:pt>
                <c:pt idx="514">
                  <c:v>27.9</c:v>
                </c:pt>
                <c:pt idx="515">
                  <c:v>27.9</c:v>
                </c:pt>
                <c:pt idx="516">
                  <c:v>28</c:v>
                </c:pt>
                <c:pt idx="517">
                  <c:v>28</c:v>
                </c:pt>
                <c:pt idx="518">
                  <c:v>28</c:v>
                </c:pt>
                <c:pt idx="519">
                  <c:v>28</c:v>
                </c:pt>
                <c:pt idx="520">
                  <c:v>28.2</c:v>
                </c:pt>
                <c:pt idx="521">
                  <c:v>28.2</c:v>
                </c:pt>
                <c:pt idx="522">
                  <c:v>28.3</c:v>
                </c:pt>
                <c:pt idx="523">
                  <c:v>28.3</c:v>
                </c:pt>
                <c:pt idx="524">
                  <c:v>28.3</c:v>
                </c:pt>
                <c:pt idx="525">
                  <c:v>28.4</c:v>
                </c:pt>
                <c:pt idx="526">
                  <c:v>28.5</c:v>
                </c:pt>
                <c:pt idx="527">
                  <c:v>28.5</c:v>
                </c:pt>
                <c:pt idx="528">
                  <c:v>28.6</c:v>
                </c:pt>
                <c:pt idx="529">
                  <c:v>28.6</c:v>
                </c:pt>
                <c:pt idx="530">
                  <c:v>28.6</c:v>
                </c:pt>
                <c:pt idx="531">
                  <c:v>28.6</c:v>
                </c:pt>
                <c:pt idx="532">
                  <c:v>28.6</c:v>
                </c:pt>
                <c:pt idx="533">
                  <c:v>28.7</c:v>
                </c:pt>
                <c:pt idx="534">
                  <c:v>28.8</c:v>
                </c:pt>
                <c:pt idx="535">
                  <c:v>28.8</c:v>
                </c:pt>
                <c:pt idx="536">
                  <c:v>28.9</c:v>
                </c:pt>
                <c:pt idx="537">
                  <c:v>29.1</c:v>
                </c:pt>
                <c:pt idx="538">
                  <c:v>29.1</c:v>
                </c:pt>
                <c:pt idx="539">
                  <c:v>29.2</c:v>
                </c:pt>
                <c:pt idx="540">
                  <c:v>29.2</c:v>
                </c:pt>
                <c:pt idx="541">
                  <c:v>29.2</c:v>
                </c:pt>
                <c:pt idx="542">
                  <c:v>29.3</c:v>
                </c:pt>
                <c:pt idx="543">
                  <c:v>29.4</c:v>
                </c:pt>
                <c:pt idx="544">
                  <c:v>29.4</c:v>
                </c:pt>
                <c:pt idx="545">
                  <c:v>29.4</c:v>
                </c:pt>
                <c:pt idx="546">
                  <c:v>29.4</c:v>
                </c:pt>
                <c:pt idx="547">
                  <c:v>29.4</c:v>
                </c:pt>
                <c:pt idx="548">
                  <c:v>29.5</c:v>
                </c:pt>
                <c:pt idx="549">
                  <c:v>29.5</c:v>
                </c:pt>
                <c:pt idx="550">
                  <c:v>29.6</c:v>
                </c:pt>
                <c:pt idx="551">
                  <c:v>29.6</c:v>
                </c:pt>
                <c:pt idx="552">
                  <c:v>29.6</c:v>
                </c:pt>
                <c:pt idx="553">
                  <c:v>29.7</c:v>
                </c:pt>
                <c:pt idx="554">
                  <c:v>29.7</c:v>
                </c:pt>
                <c:pt idx="555">
                  <c:v>29.9</c:v>
                </c:pt>
                <c:pt idx="556">
                  <c:v>30</c:v>
                </c:pt>
                <c:pt idx="557">
                  <c:v>30</c:v>
                </c:pt>
                <c:pt idx="558">
                  <c:v>30</c:v>
                </c:pt>
                <c:pt idx="559">
                  <c:v>30</c:v>
                </c:pt>
                <c:pt idx="560">
                  <c:v>30</c:v>
                </c:pt>
                <c:pt idx="561">
                  <c:v>30</c:v>
                </c:pt>
                <c:pt idx="562">
                  <c:v>30</c:v>
                </c:pt>
                <c:pt idx="563">
                  <c:v>30</c:v>
                </c:pt>
                <c:pt idx="564">
                  <c:v>30</c:v>
                </c:pt>
                <c:pt idx="565">
                  <c:v>30.1</c:v>
                </c:pt>
                <c:pt idx="566">
                  <c:v>30.1</c:v>
                </c:pt>
                <c:pt idx="567">
                  <c:v>30.2</c:v>
                </c:pt>
                <c:pt idx="568">
                  <c:v>30.3</c:v>
                </c:pt>
                <c:pt idx="569">
                  <c:v>30.3</c:v>
                </c:pt>
                <c:pt idx="570">
                  <c:v>30.4</c:v>
                </c:pt>
                <c:pt idx="571">
                  <c:v>30.4</c:v>
                </c:pt>
                <c:pt idx="572">
                  <c:v>30.4</c:v>
                </c:pt>
                <c:pt idx="573">
                  <c:v>30.4</c:v>
                </c:pt>
                <c:pt idx="574">
                  <c:v>30.4</c:v>
                </c:pt>
                <c:pt idx="575">
                  <c:v>30.5</c:v>
                </c:pt>
                <c:pt idx="576">
                  <c:v>30.6</c:v>
                </c:pt>
                <c:pt idx="577">
                  <c:v>30.6</c:v>
                </c:pt>
                <c:pt idx="578">
                  <c:v>30.7</c:v>
                </c:pt>
                <c:pt idx="579">
                  <c:v>30.8</c:v>
                </c:pt>
                <c:pt idx="580">
                  <c:v>30.8</c:v>
                </c:pt>
                <c:pt idx="581">
                  <c:v>30.9</c:v>
                </c:pt>
                <c:pt idx="582">
                  <c:v>30.9</c:v>
                </c:pt>
                <c:pt idx="583">
                  <c:v>30.9</c:v>
                </c:pt>
                <c:pt idx="584">
                  <c:v>31</c:v>
                </c:pt>
                <c:pt idx="585">
                  <c:v>31</c:v>
                </c:pt>
                <c:pt idx="586">
                  <c:v>31.1</c:v>
                </c:pt>
                <c:pt idx="587">
                  <c:v>31.1</c:v>
                </c:pt>
                <c:pt idx="588">
                  <c:v>31.1</c:v>
                </c:pt>
                <c:pt idx="589">
                  <c:v>31.1</c:v>
                </c:pt>
                <c:pt idx="590">
                  <c:v>31.2</c:v>
                </c:pt>
                <c:pt idx="591">
                  <c:v>31.3</c:v>
                </c:pt>
                <c:pt idx="592">
                  <c:v>31.3</c:v>
                </c:pt>
                <c:pt idx="593">
                  <c:v>31.5</c:v>
                </c:pt>
                <c:pt idx="594">
                  <c:v>31.5</c:v>
                </c:pt>
                <c:pt idx="595">
                  <c:v>31.5</c:v>
                </c:pt>
                <c:pt idx="596">
                  <c:v>31.5</c:v>
                </c:pt>
                <c:pt idx="597">
                  <c:v>31.7</c:v>
                </c:pt>
                <c:pt idx="598">
                  <c:v>31.8</c:v>
                </c:pt>
                <c:pt idx="599">
                  <c:v>31.8</c:v>
                </c:pt>
                <c:pt idx="600">
                  <c:v>32</c:v>
                </c:pt>
                <c:pt idx="601">
                  <c:v>32</c:v>
                </c:pt>
                <c:pt idx="602">
                  <c:v>32</c:v>
                </c:pt>
                <c:pt idx="603">
                  <c:v>32.1</c:v>
                </c:pt>
                <c:pt idx="604">
                  <c:v>32.1</c:v>
                </c:pt>
                <c:pt idx="605">
                  <c:v>32.1</c:v>
                </c:pt>
                <c:pt idx="606">
                  <c:v>32.1</c:v>
                </c:pt>
                <c:pt idx="607">
                  <c:v>32.299999999999997</c:v>
                </c:pt>
                <c:pt idx="608">
                  <c:v>32.4</c:v>
                </c:pt>
                <c:pt idx="609">
                  <c:v>32.4</c:v>
                </c:pt>
                <c:pt idx="610">
                  <c:v>32.5</c:v>
                </c:pt>
                <c:pt idx="611">
                  <c:v>32.6</c:v>
                </c:pt>
                <c:pt idx="612">
                  <c:v>32.6</c:v>
                </c:pt>
                <c:pt idx="613">
                  <c:v>32.6</c:v>
                </c:pt>
                <c:pt idx="614">
                  <c:v>32.700000000000003</c:v>
                </c:pt>
                <c:pt idx="615">
                  <c:v>32.9</c:v>
                </c:pt>
                <c:pt idx="616">
                  <c:v>32.9</c:v>
                </c:pt>
                <c:pt idx="617">
                  <c:v>32.9</c:v>
                </c:pt>
                <c:pt idx="618">
                  <c:v>32.9</c:v>
                </c:pt>
                <c:pt idx="619">
                  <c:v>33</c:v>
                </c:pt>
                <c:pt idx="620">
                  <c:v>33</c:v>
                </c:pt>
                <c:pt idx="621">
                  <c:v>33.299999999999997</c:v>
                </c:pt>
                <c:pt idx="622">
                  <c:v>33.299999999999997</c:v>
                </c:pt>
                <c:pt idx="623">
                  <c:v>33.299999999999997</c:v>
                </c:pt>
                <c:pt idx="624">
                  <c:v>33.299999999999997</c:v>
                </c:pt>
                <c:pt idx="625">
                  <c:v>33.299999999999997</c:v>
                </c:pt>
                <c:pt idx="626">
                  <c:v>33.299999999999997</c:v>
                </c:pt>
                <c:pt idx="627">
                  <c:v>33.299999999999997</c:v>
                </c:pt>
                <c:pt idx="628">
                  <c:v>33.299999999999997</c:v>
                </c:pt>
                <c:pt idx="629">
                  <c:v>33.6</c:v>
                </c:pt>
                <c:pt idx="630">
                  <c:v>33.6</c:v>
                </c:pt>
                <c:pt idx="631">
                  <c:v>33.6</c:v>
                </c:pt>
                <c:pt idx="632">
                  <c:v>33.700000000000003</c:v>
                </c:pt>
                <c:pt idx="633">
                  <c:v>33.799999999999997</c:v>
                </c:pt>
                <c:pt idx="634">
                  <c:v>33.799999999999997</c:v>
                </c:pt>
                <c:pt idx="635">
                  <c:v>33.799999999999997</c:v>
                </c:pt>
                <c:pt idx="636">
                  <c:v>33.799999999999997</c:v>
                </c:pt>
                <c:pt idx="637">
                  <c:v>34</c:v>
                </c:pt>
                <c:pt idx="638">
                  <c:v>34</c:v>
                </c:pt>
                <c:pt idx="639">
                  <c:v>34</c:v>
                </c:pt>
                <c:pt idx="640">
                  <c:v>34</c:v>
                </c:pt>
                <c:pt idx="641">
                  <c:v>34.200000000000003</c:v>
                </c:pt>
                <c:pt idx="642">
                  <c:v>34.4</c:v>
                </c:pt>
                <c:pt idx="643">
                  <c:v>34.4</c:v>
                </c:pt>
                <c:pt idx="644">
                  <c:v>34.5</c:v>
                </c:pt>
                <c:pt idx="645">
                  <c:v>34.5</c:v>
                </c:pt>
                <c:pt idx="646">
                  <c:v>34.6</c:v>
                </c:pt>
                <c:pt idx="647">
                  <c:v>34.6</c:v>
                </c:pt>
                <c:pt idx="648">
                  <c:v>34.700000000000003</c:v>
                </c:pt>
                <c:pt idx="649">
                  <c:v>34.700000000000003</c:v>
                </c:pt>
              </c:numCache>
            </c:numRef>
          </c:yVal>
          <c:smooth val="0"/>
        </c:ser>
        <c:ser>
          <c:idx val="1"/>
          <c:order val="2"/>
          <c:tx>
            <c:v>Start</c:v>
          </c:tx>
          <c:spPr>
            <a:ln w="28575">
              <a:noFill/>
            </a:ln>
          </c:spPr>
          <c:trendline>
            <c:trendlineType val="log"/>
            <c:dispRSqr val="1"/>
            <c:dispEq val="1"/>
            <c:trendlineLbl>
              <c:layout>
                <c:manualLayout>
                  <c:x val="7.6539101497504161E-2"/>
                  <c:y val="2.0652098720218112E-2"/>
                </c:manualLayout>
              </c:layout>
              <c:numFmt formatCode="General" sourceLinked="0"/>
            </c:trendlineLbl>
          </c:trendline>
          <c:yVal>
            <c:numRef>
              <c:f>As_lin_Ver!$C$2:$C$22</c:f>
              <c:numCache>
                <c:formatCode>General</c:formatCode>
                <c:ptCount val="21"/>
                <c:pt idx="0">
                  <c:v>1.6</c:v>
                </c:pt>
                <c:pt idx="1">
                  <c:v>1.6</c:v>
                </c:pt>
                <c:pt idx="2">
                  <c:v>2.6</c:v>
                </c:pt>
                <c:pt idx="3">
                  <c:v>4.5999999999999996</c:v>
                </c:pt>
                <c:pt idx="4">
                  <c:v>5.0999999999999996</c:v>
                </c:pt>
                <c:pt idx="5">
                  <c:v>5.6</c:v>
                </c:pt>
                <c:pt idx="6">
                  <c:v>6.2</c:v>
                </c:pt>
                <c:pt idx="7">
                  <c:v>6.5</c:v>
                </c:pt>
                <c:pt idx="8">
                  <c:v>6.6</c:v>
                </c:pt>
                <c:pt idx="9">
                  <c:v>6.6</c:v>
                </c:pt>
                <c:pt idx="10">
                  <c:v>6.9</c:v>
                </c:pt>
                <c:pt idx="11">
                  <c:v>7</c:v>
                </c:pt>
                <c:pt idx="12">
                  <c:v>7.1</c:v>
                </c:pt>
                <c:pt idx="13">
                  <c:v>7.2</c:v>
                </c:pt>
                <c:pt idx="14">
                  <c:v>7.2</c:v>
                </c:pt>
                <c:pt idx="15">
                  <c:v>7.2</c:v>
                </c:pt>
                <c:pt idx="16">
                  <c:v>7.3</c:v>
                </c:pt>
                <c:pt idx="17">
                  <c:v>7.3</c:v>
                </c:pt>
                <c:pt idx="18">
                  <c:v>7.5</c:v>
                </c:pt>
                <c:pt idx="19">
                  <c:v>7.7</c:v>
                </c:pt>
                <c:pt idx="20">
                  <c:v>7.7</c:v>
                </c:pt>
              </c:numCache>
            </c:numRef>
          </c:yVal>
          <c:smooth val="0"/>
        </c:ser>
        <c:ser>
          <c:idx val="3"/>
          <c:order val="3"/>
          <c:tx>
            <c:v>Ende</c:v>
          </c:tx>
          <c:spPr>
            <a:ln w="28575">
              <a:noFill/>
            </a:ln>
          </c:spPr>
          <c:trendline>
            <c:trendlineType val="poly"/>
            <c:order val="6"/>
            <c:dispRSqr val="1"/>
            <c:dispEq val="1"/>
            <c:trendlineLbl>
              <c:layout>
                <c:manualLayout>
                  <c:x val="0.12756516916250693"/>
                  <c:y val="8.5180980284441182E-2"/>
                </c:manualLayout>
              </c:layout>
              <c:numFmt formatCode="General" sourceLinked="0"/>
            </c:trendlineLbl>
          </c:trendline>
          <c:yVal>
            <c:numRef>
              <c:f>As_lin_Ver!$D$701:$D$785</c:f>
              <c:numCache>
                <c:formatCode>General</c:formatCode>
                <c:ptCount val="85"/>
                <c:pt idx="0">
                  <c:v>38</c:v>
                </c:pt>
                <c:pt idx="1">
                  <c:v>38</c:v>
                </c:pt>
                <c:pt idx="2">
                  <c:v>38.299999999999997</c:v>
                </c:pt>
                <c:pt idx="3">
                  <c:v>38.6</c:v>
                </c:pt>
                <c:pt idx="4">
                  <c:v>38.799999999999997</c:v>
                </c:pt>
                <c:pt idx="5">
                  <c:v>38.799999999999997</c:v>
                </c:pt>
                <c:pt idx="6">
                  <c:v>38.799999999999997</c:v>
                </c:pt>
                <c:pt idx="7">
                  <c:v>38.9</c:v>
                </c:pt>
                <c:pt idx="8">
                  <c:v>38.9</c:v>
                </c:pt>
                <c:pt idx="9">
                  <c:v>39.200000000000003</c:v>
                </c:pt>
                <c:pt idx="10">
                  <c:v>39.4</c:v>
                </c:pt>
                <c:pt idx="11">
                  <c:v>39.4</c:v>
                </c:pt>
                <c:pt idx="12">
                  <c:v>39.5</c:v>
                </c:pt>
                <c:pt idx="13">
                  <c:v>39.5</c:v>
                </c:pt>
                <c:pt idx="14">
                  <c:v>39.799999999999997</c:v>
                </c:pt>
                <c:pt idx="15">
                  <c:v>39.799999999999997</c:v>
                </c:pt>
                <c:pt idx="16">
                  <c:v>40</c:v>
                </c:pt>
                <c:pt idx="17">
                  <c:v>40</c:v>
                </c:pt>
                <c:pt idx="18">
                  <c:v>40.200000000000003</c:v>
                </c:pt>
                <c:pt idx="19">
                  <c:v>40.4</c:v>
                </c:pt>
                <c:pt idx="20">
                  <c:v>40.6</c:v>
                </c:pt>
                <c:pt idx="21">
                  <c:v>40.6</c:v>
                </c:pt>
                <c:pt idx="22">
                  <c:v>40.700000000000003</c:v>
                </c:pt>
                <c:pt idx="23">
                  <c:v>40.9</c:v>
                </c:pt>
                <c:pt idx="24">
                  <c:v>41</c:v>
                </c:pt>
                <c:pt idx="25">
                  <c:v>41.1</c:v>
                </c:pt>
                <c:pt idx="26">
                  <c:v>41.2</c:v>
                </c:pt>
                <c:pt idx="27">
                  <c:v>41.2</c:v>
                </c:pt>
                <c:pt idx="28">
                  <c:v>41.5</c:v>
                </c:pt>
                <c:pt idx="29">
                  <c:v>41.5</c:v>
                </c:pt>
                <c:pt idx="30">
                  <c:v>41.7</c:v>
                </c:pt>
                <c:pt idx="31">
                  <c:v>41.9</c:v>
                </c:pt>
                <c:pt idx="32">
                  <c:v>42</c:v>
                </c:pt>
                <c:pt idx="33">
                  <c:v>42.1</c:v>
                </c:pt>
                <c:pt idx="34">
                  <c:v>42.3</c:v>
                </c:pt>
                <c:pt idx="35">
                  <c:v>42.5</c:v>
                </c:pt>
                <c:pt idx="36">
                  <c:v>42.5</c:v>
                </c:pt>
                <c:pt idx="37">
                  <c:v>42.7</c:v>
                </c:pt>
                <c:pt idx="38">
                  <c:v>42.9</c:v>
                </c:pt>
                <c:pt idx="39">
                  <c:v>43</c:v>
                </c:pt>
                <c:pt idx="40">
                  <c:v>43.1</c:v>
                </c:pt>
                <c:pt idx="41">
                  <c:v>43.4</c:v>
                </c:pt>
                <c:pt idx="42">
                  <c:v>43.9</c:v>
                </c:pt>
                <c:pt idx="43">
                  <c:v>44</c:v>
                </c:pt>
                <c:pt idx="44">
                  <c:v>44.5</c:v>
                </c:pt>
                <c:pt idx="45">
                  <c:v>44.8</c:v>
                </c:pt>
                <c:pt idx="46">
                  <c:v>44.9</c:v>
                </c:pt>
                <c:pt idx="47">
                  <c:v>44.9</c:v>
                </c:pt>
                <c:pt idx="48">
                  <c:v>45.3</c:v>
                </c:pt>
                <c:pt idx="49">
                  <c:v>45.3</c:v>
                </c:pt>
                <c:pt idx="50">
                  <c:v>45.4</c:v>
                </c:pt>
                <c:pt idx="51">
                  <c:v>45.6</c:v>
                </c:pt>
                <c:pt idx="52">
                  <c:v>45.8</c:v>
                </c:pt>
                <c:pt idx="53">
                  <c:v>46.9</c:v>
                </c:pt>
                <c:pt idx="54">
                  <c:v>47</c:v>
                </c:pt>
                <c:pt idx="55">
                  <c:v>47.4</c:v>
                </c:pt>
                <c:pt idx="56">
                  <c:v>47.6</c:v>
                </c:pt>
                <c:pt idx="57">
                  <c:v>48.8</c:v>
                </c:pt>
                <c:pt idx="58">
                  <c:v>49</c:v>
                </c:pt>
                <c:pt idx="59">
                  <c:v>50</c:v>
                </c:pt>
                <c:pt idx="60">
                  <c:v>50</c:v>
                </c:pt>
                <c:pt idx="61">
                  <c:v>50</c:v>
                </c:pt>
                <c:pt idx="62">
                  <c:v>50.1</c:v>
                </c:pt>
                <c:pt idx="63">
                  <c:v>50.7</c:v>
                </c:pt>
                <c:pt idx="64">
                  <c:v>51.7</c:v>
                </c:pt>
                <c:pt idx="65">
                  <c:v>52</c:v>
                </c:pt>
                <c:pt idx="66">
                  <c:v>52</c:v>
                </c:pt>
                <c:pt idx="67">
                  <c:v>52.3</c:v>
                </c:pt>
                <c:pt idx="68">
                  <c:v>54.3</c:v>
                </c:pt>
                <c:pt idx="69">
                  <c:v>55</c:v>
                </c:pt>
                <c:pt idx="70">
                  <c:v>55.3</c:v>
                </c:pt>
                <c:pt idx="71">
                  <c:v>56.9</c:v>
                </c:pt>
                <c:pt idx="72">
                  <c:v>57</c:v>
                </c:pt>
                <c:pt idx="73">
                  <c:v>57</c:v>
                </c:pt>
                <c:pt idx="74">
                  <c:v>57.1</c:v>
                </c:pt>
                <c:pt idx="75">
                  <c:v>57.5</c:v>
                </c:pt>
                <c:pt idx="76">
                  <c:v>60</c:v>
                </c:pt>
                <c:pt idx="77">
                  <c:v>60.2</c:v>
                </c:pt>
                <c:pt idx="78">
                  <c:v>61.4</c:v>
                </c:pt>
                <c:pt idx="79">
                  <c:v>61.5</c:v>
                </c:pt>
                <c:pt idx="80">
                  <c:v>66.7</c:v>
                </c:pt>
                <c:pt idx="81">
                  <c:v>69.2</c:v>
                </c:pt>
                <c:pt idx="82">
                  <c:v>71.599999999999994</c:v>
                </c:pt>
                <c:pt idx="83">
                  <c:v>82.4</c:v>
                </c:pt>
                <c:pt idx="84">
                  <c:v>87</c:v>
                </c:pt>
              </c:numCache>
            </c:numRef>
          </c:yVal>
          <c:smooth val="0"/>
        </c:ser>
        <c:dLbls>
          <c:showLegendKey val="0"/>
          <c:showVal val="0"/>
          <c:showCatName val="0"/>
          <c:showSerName val="0"/>
          <c:showPercent val="0"/>
          <c:showBubbleSize val="0"/>
        </c:dLbls>
        <c:axId val="99716480"/>
        <c:axId val="99726464"/>
      </c:scatterChart>
      <c:valAx>
        <c:axId val="99716480"/>
        <c:scaling>
          <c:orientation val="minMax"/>
        </c:scaling>
        <c:delete val="0"/>
        <c:axPos val="b"/>
        <c:majorTickMark val="out"/>
        <c:minorTickMark val="none"/>
        <c:tickLblPos val="nextTo"/>
        <c:crossAx val="99726464"/>
        <c:crosses val="autoZero"/>
        <c:crossBetween val="midCat"/>
      </c:valAx>
      <c:valAx>
        <c:axId val="99726464"/>
        <c:scaling>
          <c:orientation val="minMax"/>
        </c:scaling>
        <c:delete val="0"/>
        <c:axPos val="l"/>
        <c:majorGridlines/>
        <c:numFmt formatCode="General" sourceLinked="1"/>
        <c:majorTickMark val="out"/>
        <c:minorTickMark val="none"/>
        <c:tickLblPos val="nextTo"/>
        <c:crossAx val="99716480"/>
        <c:crosses val="autoZero"/>
        <c:crossBetween val="midCat"/>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yVal>
            <c:numRef>
              <c:f>Pb_lin_Ver!$A$2:$A$358</c:f>
              <c:numCache>
                <c:formatCode>General</c:formatCode>
                <c:ptCount val="357"/>
                <c:pt idx="0">
                  <c:v>6.1</c:v>
                </c:pt>
                <c:pt idx="1">
                  <c:v>6.8</c:v>
                </c:pt>
                <c:pt idx="2">
                  <c:v>6.9</c:v>
                </c:pt>
                <c:pt idx="3">
                  <c:v>7.6</c:v>
                </c:pt>
                <c:pt idx="4">
                  <c:v>8.5</c:v>
                </c:pt>
                <c:pt idx="5">
                  <c:v>8.6</c:v>
                </c:pt>
                <c:pt idx="6">
                  <c:v>8.6</c:v>
                </c:pt>
                <c:pt idx="7">
                  <c:v>9.1</c:v>
                </c:pt>
                <c:pt idx="8">
                  <c:v>9.1999999999999993</c:v>
                </c:pt>
                <c:pt idx="9">
                  <c:v>9.3000000000000007</c:v>
                </c:pt>
                <c:pt idx="10">
                  <c:v>9.4</c:v>
                </c:pt>
                <c:pt idx="11">
                  <c:v>9.5</c:v>
                </c:pt>
                <c:pt idx="12">
                  <c:v>9.5</c:v>
                </c:pt>
                <c:pt idx="13">
                  <c:v>9.8000000000000007</c:v>
                </c:pt>
                <c:pt idx="14">
                  <c:v>10</c:v>
                </c:pt>
                <c:pt idx="15">
                  <c:v>10</c:v>
                </c:pt>
                <c:pt idx="16">
                  <c:v>10.4</c:v>
                </c:pt>
                <c:pt idx="17">
                  <c:v>10.6</c:v>
                </c:pt>
                <c:pt idx="18">
                  <c:v>10.6</c:v>
                </c:pt>
                <c:pt idx="19">
                  <c:v>10.7</c:v>
                </c:pt>
                <c:pt idx="20">
                  <c:v>11.1</c:v>
                </c:pt>
                <c:pt idx="21">
                  <c:v>11.1</c:v>
                </c:pt>
                <c:pt idx="22">
                  <c:v>11.1</c:v>
                </c:pt>
                <c:pt idx="23">
                  <c:v>11.2</c:v>
                </c:pt>
                <c:pt idx="24">
                  <c:v>11.2</c:v>
                </c:pt>
                <c:pt idx="25">
                  <c:v>11.8</c:v>
                </c:pt>
                <c:pt idx="26">
                  <c:v>11.9</c:v>
                </c:pt>
                <c:pt idx="27">
                  <c:v>11.9</c:v>
                </c:pt>
                <c:pt idx="28">
                  <c:v>12.2</c:v>
                </c:pt>
                <c:pt idx="29">
                  <c:v>12.3</c:v>
                </c:pt>
                <c:pt idx="30">
                  <c:v>12.3</c:v>
                </c:pt>
                <c:pt idx="31">
                  <c:v>12.4</c:v>
                </c:pt>
                <c:pt idx="32">
                  <c:v>12.5</c:v>
                </c:pt>
                <c:pt idx="33">
                  <c:v>12.6</c:v>
                </c:pt>
                <c:pt idx="34">
                  <c:v>12.7</c:v>
                </c:pt>
                <c:pt idx="35">
                  <c:v>12.7</c:v>
                </c:pt>
                <c:pt idx="36">
                  <c:v>12.9</c:v>
                </c:pt>
                <c:pt idx="37">
                  <c:v>13.1</c:v>
                </c:pt>
                <c:pt idx="38">
                  <c:v>13.2</c:v>
                </c:pt>
                <c:pt idx="39">
                  <c:v>13.3</c:v>
                </c:pt>
                <c:pt idx="40">
                  <c:v>13.6</c:v>
                </c:pt>
                <c:pt idx="41">
                  <c:v>14.2</c:v>
                </c:pt>
                <c:pt idx="42">
                  <c:v>14.2</c:v>
                </c:pt>
                <c:pt idx="43">
                  <c:v>14.2</c:v>
                </c:pt>
                <c:pt idx="44">
                  <c:v>14.3</c:v>
                </c:pt>
                <c:pt idx="45">
                  <c:v>14.3</c:v>
                </c:pt>
                <c:pt idx="46">
                  <c:v>14.3</c:v>
                </c:pt>
                <c:pt idx="47">
                  <c:v>14.5</c:v>
                </c:pt>
                <c:pt idx="48">
                  <c:v>14.7</c:v>
                </c:pt>
                <c:pt idx="49">
                  <c:v>14.8</c:v>
                </c:pt>
                <c:pt idx="50">
                  <c:v>14.9</c:v>
                </c:pt>
                <c:pt idx="51">
                  <c:v>15</c:v>
                </c:pt>
                <c:pt idx="52">
                  <c:v>15</c:v>
                </c:pt>
                <c:pt idx="53">
                  <c:v>15</c:v>
                </c:pt>
                <c:pt idx="54">
                  <c:v>15.1</c:v>
                </c:pt>
                <c:pt idx="55">
                  <c:v>15.1</c:v>
                </c:pt>
                <c:pt idx="56">
                  <c:v>15.2</c:v>
                </c:pt>
                <c:pt idx="57">
                  <c:v>15.4</c:v>
                </c:pt>
                <c:pt idx="58">
                  <c:v>15.4</c:v>
                </c:pt>
                <c:pt idx="59">
                  <c:v>15.4</c:v>
                </c:pt>
                <c:pt idx="60">
                  <c:v>15.5</c:v>
                </c:pt>
                <c:pt idx="61">
                  <c:v>15.8</c:v>
                </c:pt>
                <c:pt idx="62">
                  <c:v>15.8</c:v>
                </c:pt>
                <c:pt idx="63">
                  <c:v>16</c:v>
                </c:pt>
                <c:pt idx="64">
                  <c:v>16</c:v>
                </c:pt>
                <c:pt idx="65">
                  <c:v>16.100000000000001</c:v>
                </c:pt>
                <c:pt idx="66">
                  <c:v>16.3</c:v>
                </c:pt>
                <c:pt idx="67">
                  <c:v>16.5</c:v>
                </c:pt>
                <c:pt idx="68">
                  <c:v>16.5</c:v>
                </c:pt>
                <c:pt idx="69">
                  <c:v>16.5</c:v>
                </c:pt>
                <c:pt idx="70">
                  <c:v>16.5</c:v>
                </c:pt>
                <c:pt idx="71">
                  <c:v>16.5</c:v>
                </c:pt>
                <c:pt idx="72">
                  <c:v>16.7</c:v>
                </c:pt>
                <c:pt idx="73">
                  <c:v>16.7</c:v>
                </c:pt>
                <c:pt idx="74">
                  <c:v>16.7</c:v>
                </c:pt>
                <c:pt idx="75">
                  <c:v>16.7</c:v>
                </c:pt>
                <c:pt idx="76">
                  <c:v>16.899999999999999</c:v>
                </c:pt>
                <c:pt idx="77">
                  <c:v>17.100000000000001</c:v>
                </c:pt>
                <c:pt idx="78">
                  <c:v>17.2</c:v>
                </c:pt>
                <c:pt idx="79">
                  <c:v>17.3</c:v>
                </c:pt>
                <c:pt idx="80">
                  <c:v>17.3</c:v>
                </c:pt>
                <c:pt idx="81">
                  <c:v>17.399999999999999</c:v>
                </c:pt>
                <c:pt idx="82">
                  <c:v>17.399999999999999</c:v>
                </c:pt>
                <c:pt idx="83">
                  <c:v>17.8</c:v>
                </c:pt>
                <c:pt idx="84">
                  <c:v>18.100000000000001</c:v>
                </c:pt>
                <c:pt idx="85">
                  <c:v>18.100000000000001</c:v>
                </c:pt>
                <c:pt idx="86">
                  <c:v>18.100000000000001</c:v>
                </c:pt>
                <c:pt idx="87">
                  <c:v>18.2</c:v>
                </c:pt>
                <c:pt idx="88">
                  <c:v>18.3</c:v>
                </c:pt>
                <c:pt idx="89">
                  <c:v>18.399999999999999</c:v>
                </c:pt>
                <c:pt idx="90">
                  <c:v>18.5</c:v>
                </c:pt>
                <c:pt idx="91">
                  <c:v>18.5</c:v>
                </c:pt>
                <c:pt idx="92">
                  <c:v>18.600000000000001</c:v>
                </c:pt>
                <c:pt idx="93">
                  <c:v>18.600000000000001</c:v>
                </c:pt>
                <c:pt idx="94">
                  <c:v>18.600000000000001</c:v>
                </c:pt>
                <c:pt idx="95">
                  <c:v>18.8</c:v>
                </c:pt>
                <c:pt idx="96">
                  <c:v>18.8</c:v>
                </c:pt>
                <c:pt idx="97">
                  <c:v>18.8</c:v>
                </c:pt>
                <c:pt idx="98">
                  <c:v>18.899999999999999</c:v>
                </c:pt>
                <c:pt idx="99">
                  <c:v>18.899999999999999</c:v>
                </c:pt>
                <c:pt idx="100">
                  <c:v>19</c:v>
                </c:pt>
                <c:pt idx="101">
                  <c:v>19</c:v>
                </c:pt>
                <c:pt idx="102">
                  <c:v>19.2</c:v>
                </c:pt>
                <c:pt idx="103">
                  <c:v>19.3</c:v>
                </c:pt>
                <c:pt idx="104">
                  <c:v>19.399999999999999</c:v>
                </c:pt>
                <c:pt idx="105">
                  <c:v>19.399999999999999</c:v>
                </c:pt>
                <c:pt idx="106">
                  <c:v>19.399999999999999</c:v>
                </c:pt>
                <c:pt idx="107">
                  <c:v>19.399999999999999</c:v>
                </c:pt>
                <c:pt idx="108">
                  <c:v>19.600000000000001</c:v>
                </c:pt>
                <c:pt idx="109">
                  <c:v>19.8</c:v>
                </c:pt>
                <c:pt idx="110">
                  <c:v>19.899999999999999</c:v>
                </c:pt>
                <c:pt idx="111">
                  <c:v>19.899999999999999</c:v>
                </c:pt>
                <c:pt idx="112">
                  <c:v>20</c:v>
                </c:pt>
                <c:pt idx="113">
                  <c:v>20</c:v>
                </c:pt>
                <c:pt idx="114">
                  <c:v>20</c:v>
                </c:pt>
                <c:pt idx="115">
                  <c:v>20</c:v>
                </c:pt>
                <c:pt idx="116">
                  <c:v>20.100000000000001</c:v>
                </c:pt>
                <c:pt idx="117">
                  <c:v>20.2</c:v>
                </c:pt>
                <c:pt idx="118">
                  <c:v>20.2</c:v>
                </c:pt>
                <c:pt idx="119">
                  <c:v>20.399999999999999</c:v>
                </c:pt>
                <c:pt idx="120">
                  <c:v>20.399999999999999</c:v>
                </c:pt>
                <c:pt idx="121">
                  <c:v>20.399999999999999</c:v>
                </c:pt>
                <c:pt idx="122">
                  <c:v>20.6</c:v>
                </c:pt>
                <c:pt idx="123">
                  <c:v>20.7</c:v>
                </c:pt>
                <c:pt idx="124">
                  <c:v>20.8</c:v>
                </c:pt>
                <c:pt idx="125">
                  <c:v>20.8</c:v>
                </c:pt>
                <c:pt idx="126">
                  <c:v>20.9</c:v>
                </c:pt>
                <c:pt idx="127">
                  <c:v>20.9</c:v>
                </c:pt>
                <c:pt idx="128">
                  <c:v>20.9</c:v>
                </c:pt>
                <c:pt idx="129">
                  <c:v>21</c:v>
                </c:pt>
                <c:pt idx="130">
                  <c:v>21</c:v>
                </c:pt>
                <c:pt idx="131">
                  <c:v>21</c:v>
                </c:pt>
                <c:pt idx="132">
                  <c:v>21.2</c:v>
                </c:pt>
                <c:pt idx="133">
                  <c:v>21.2</c:v>
                </c:pt>
                <c:pt idx="134">
                  <c:v>21.2</c:v>
                </c:pt>
                <c:pt idx="135">
                  <c:v>21.2</c:v>
                </c:pt>
                <c:pt idx="136">
                  <c:v>21.4</c:v>
                </c:pt>
                <c:pt idx="137">
                  <c:v>21.5</c:v>
                </c:pt>
                <c:pt idx="138">
                  <c:v>21.6</c:v>
                </c:pt>
                <c:pt idx="139">
                  <c:v>21.7</c:v>
                </c:pt>
                <c:pt idx="140">
                  <c:v>21.8</c:v>
                </c:pt>
                <c:pt idx="141">
                  <c:v>21.8</c:v>
                </c:pt>
                <c:pt idx="142">
                  <c:v>21.8</c:v>
                </c:pt>
                <c:pt idx="143">
                  <c:v>21.9</c:v>
                </c:pt>
                <c:pt idx="144">
                  <c:v>21.9</c:v>
                </c:pt>
                <c:pt idx="145">
                  <c:v>22</c:v>
                </c:pt>
                <c:pt idx="146">
                  <c:v>22.1</c:v>
                </c:pt>
                <c:pt idx="147">
                  <c:v>22.2</c:v>
                </c:pt>
                <c:pt idx="148">
                  <c:v>22.4</c:v>
                </c:pt>
                <c:pt idx="149">
                  <c:v>22.6</c:v>
                </c:pt>
                <c:pt idx="150">
                  <c:v>22.6</c:v>
                </c:pt>
                <c:pt idx="151">
                  <c:v>22.7</c:v>
                </c:pt>
                <c:pt idx="152">
                  <c:v>22.7</c:v>
                </c:pt>
                <c:pt idx="153">
                  <c:v>22.7</c:v>
                </c:pt>
                <c:pt idx="154">
                  <c:v>22.7</c:v>
                </c:pt>
                <c:pt idx="155">
                  <c:v>22.7</c:v>
                </c:pt>
                <c:pt idx="156">
                  <c:v>22.7</c:v>
                </c:pt>
                <c:pt idx="157">
                  <c:v>22.9</c:v>
                </c:pt>
                <c:pt idx="158">
                  <c:v>22.9</c:v>
                </c:pt>
                <c:pt idx="159">
                  <c:v>23</c:v>
                </c:pt>
                <c:pt idx="160">
                  <c:v>23</c:v>
                </c:pt>
                <c:pt idx="161">
                  <c:v>23.1</c:v>
                </c:pt>
                <c:pt idx="162">
                  <c:v>23.2</c:v>
                </c:pt>
                <c:pt idx="163">
                  <c:v>23.3</c:v>
                </c:pt>
                <c:pt idx="164">
                  <c:v>23.3</c:v>
                </c:pt>
                <c:pt idx="165">
                  <c:v>23.4</c:v>
                </c:pt>
                <c:pt idx="166">
                  <c:v>23.5</c:v>
                </c:pt>
                <c:pt idx="167">
                  <c:v>23.6</c:v>
                </c:pt>
                <c:pt idx="168">
                  <c:v>23.7</c:v>
                </c:pt>
                <c:pt idx="169">
                  <c:v>23.9</c:v>
                </c:pt>
                <c:pt idx="170">
                  <c:v>23.9</c:v>
                </c:pt>
                <c:pt idx="171">
                  <c:v>23.9</c:v>
                </c:pt>
                <c:pt idx="172">
                  <c:v>24</c:v>
                </c:pt>
                <c:pt idx="173">
                  <c:v>24.1</c:v>
                </c:pt>
                <c:pt idx="174">
                  <c:v>24.4</c:v>
                </c:pt>
                <c:pt idx="175">
                  <c:v>24.4</c:v>
                </c:pt>
                <c:pt idx="176">
                  <c:v>24.4</c:v>
                </c:pt>
                <c:pt idx="177">
                  <c:v>24.5</c:v>
                </c:pt>
                <c:pt idx="178">
                  <c:v>24.5</c:v>
                </c:pt>
                <c:pt idx="179">
                  <c:v>24.6</c:v>
                </c:pt>
                <c:pt idx="180">
                  <c:v>24.7</c:v>
                </c:pt>
                <c:pt idx="181">
                  <c:v>25</c:v>
                </c:pt>
                <c:pt idx="182">
                  <c:v>25</c:v>
                </c:pt>
                <c:pt idx="183">
                  <c:v>25</c:v>
                </c:pt>
                <c:pt idx="184">
                  <c:v>25</c:v>
                </c:pt>
                <c:pt idx="185">
                  <c:v>25</c:v>
                </c:pt>
                <c:pt idx="186">
                  <c:v>25.1</c:v>
                </c:pt>
                <c:pt idx="187">
                  <c:v>25.2</c:v>
                </c:pt>
                <c:pt idx="188">
                  <c:v>25.3</c:v>
                </c:pt>
                <c:pt idx="189">
                  <c:v>25.3</c:v>
                </c:pt>
                <c:pt idx="190">
                  <c:v>25.3</c:v>
                </c:pt>
                <c:pt idx="191">
                  <c:v>25.4</c:v>
                </c:pt>
                <c:pt idx="192">
                  <c:v>25.4</c:v>
                </c:pt>
                <c:pt idx="193">
                  <c:v>25.4</c:v>
                </c:pt>
                <c:pt idx="194">
                  <c:v>25.4</c:v>
                </c:pt>
                <c:pt idx="195">
                  <c:v>25.5</c:v>
                </c:pt>
                <c:pt idx="196">
                  <c:v>25.6</c:v>
                </c:pt>
                <c:pt idx="197">
                  <c:v>25.6</c:v>
                </c:pt>
                <c:pt idx="198">
                  <c:v>25.6</c:v>
                </c:pt>
                <c:pt idx="199">
                  <c:v>25.7</c:v>
                </c:pt>
                <c:pt idx="200">
                  <c:v>25.8</c:v>
                </c:pt>
                <c:pt idx="201">
                  <c:v>25.8</c:v>
                </c:pt>
                <c:pt idx="202">
                  <c:v>26</c:v>
                </c:pt>
                <c:pt idx="203">
                  <c:v>26</c:v>
                </c:pt>
                <c:pt idx="204">
                  <c:v>26.2</c:v>
                </c:pt>
                <c:pt idx="205">
                  <c:v>26.2</c:v>
                </c:pt>
                <c:pt idx="206">
                  <c:v>26.4</c:v>
                </c:pt>
                <c:pt idx="207">
                  <c:v>26.4</c:v>
                </c:pt>
                <c:pt idx="208">
                  <c:v>26.5</c:v>
                </c:pt>
                <c:pt idx="209">
                  <c:v>26.5</c:v>
                </c:pt>
                <c:pt idx="210">
                  <c:v>26.5</c:v>
                </c:pt>
                <c:pt idx="211">
                  <c:v>26.6</c:v>
                </c:pt>
                <c:pt idx="212">
                  <c:v>26.7</c:v>
                </c:pt>
                <c:pt idx="213">
                  <c:v>26.7</c:v>
                </c:pt>
                <c:pt idx="214">
                  <c:v>26.8</c:v>
                </c:pt>
                <c:pt idx="215">
                  <c:v>27</c:v>
                </c:pt>
                <c:pt idx="216">
                  <c:v>27</c:v>
                </c:pt>
                <c:pt idx="217">
                  <c:v>27.1</c:v>
                </c:pt>
                <c:pt idx="218">
                  <c:v>27.3</c:v>
                </c:pt>
                <c:pt idx="219">
                  <c:v>27.3</c:v>
                </c:pt>
                <c:pt idx="220">
                  <c:v>27.3</c:v>
                </c:pt>
                <c:pt idx="221">
                  <c:v>27.3</c:v>
                </c:pt>
                <c:pt idx="222">
                  <c:v>27.4</c:v>
                </c:pt>
                <c:pt idx="223">
                  <c:v>27.6</c:v>
                </c:pt>
                <c:pt idx="224">
                  <c:v>27.8</c:v>
                </c:pt>
                <c:pt idx="225">
                  <c:v>28</c:v>
                </c:pt>
                <c:pt idx="226">
                  <c:v>28</c:v>
                </c:pt>
                <c:pt idx="227">
                  <c:v>28.1</c:v>
                </c:pt>
                <c:pt idx="228">
                  <c:v>28.1</c:v>
                </c:pt>
                <c:pt idx="229">
                  <c:v>28.3</c:v>
                </c:pt>
                <c:pt idx="230">
                  <c:v>28.5</c:v>
                </c:pt>
                <c:pt idx="231">
                  <c:v>28.7</c:v>
                </c:pt>
                <c:pt idx="232">
                  <c:v>28.7</c:v>
                </c:pt>
                <c:pt idx="233">
                  <c:v>28.8</c:v>
                </c:pt>
                <c:pt idx="234">
                  <c:v>28.8</c:v>
                </c:pt>
                <c:pt idx="235">
                  <c:v>28.9</c:v>
                </c:pt>
                <c:pt idx="236">
                  <c:v>28.9</c:v>
                </c:pt>
                <c:pt idx="237">
                  <c:v>28.9</c:v>
                </c:pt>
                <c:pt idx="238">
                  <c:v>28.9</c:v>
                </c:pt>
                <c:pt idx="239">
                  <c:v>29.3</c:v>
                </c:pt>
                <c:pt idx="240">
                  <c:v>29.3</c:v>
                </c:pt>
                <c:pt idx="241">
                  <c:v>29.4</c:v>
                </c:pt>
                <c:pt idx="242">
                  <c:v>29.4</c:v>
                </c:pt>
                <c:pt idx="243">
                  <c:v>29.6</c:v>
                </c:pt>
                <c:pt idx="244">
                  <c:v>29.9</c:v>
                </c:pt>
                <c:pt idx="245">
                  <c:v>30</c:v>
                </c:pt>
                <c:pt idx="246">
                  <c:v>30</c:v>
                </c:pt>
                <c:pt idx="247">
                  <c:v>30</c:v>
                </c:pt>
                <c:pt idx="248">
                  <c:v>30</c:v>
                </c:pt>
                <c:pt idx="249">
                  <c:v>30</c:v>
                </c:pt>
                <c:pt idx="250">
                  <c:v>30.5</c:v>
                </c:pt>
                <c:pt idx="251">
                  <c:v>30.5</c:v>
                </c:pt>
                <c:pt idx="252">
                  <c:v>30.6</c:v>
                </c:pt>
                <c:pt idx="253">
                  <c:v>30.6</c:v>
                </c:pt>
                <c:pt idx="254">
                  <c:v>30.6</c:v>
                </c:pt>
                <c:pt idx="255">
                  <c:v>30.6</c:v>
                </c:pt>
                <c:pt idx="256">
                  <c:v>30.6</c:v>
                </c:pt>
                <c:pt idx="257">
                  <c:v>30.7</c:v>
                </c:pt>
                <c:pt idx="258">
                  <c:v>30.8</c:v>
                </c:pt>
                <c:pt idx="259">
                  <c:v>30.9</c:v>
                </c:pt>
                <c:pt idx="260">
                  <c:v>31</c:v>
                </c:pt>
                <c:pt idx="261">
                  <c:v>31.4</c:v>
                </c:pt>
                <c:pt idx="262">
                  <c:v>31.4</c:v>
                </c:pt>
                <c:pt idx="263">
                  <c:v>31.5</c:v>
                </c:pt>
                <c:pt idx="264">
                  <c:v>31.7</c:v>
                </c:pt>
                <c:pt idx="265">
                  <c:v>32.4</c:v>
                </c:pt>
                <c:pt idx="266">
                  <c:v>32.4</c:v>
                </c:pt>
                <c:pt idx="267">
                  <c:v>32.4</c:v>
                </c:pt>
                <c:pt idx="268">
                  <c:v>32.4</c:v>
                </c:pt>
                <c:pt idx="269">
                  <c:v>32.5</c:v>
                </c:pt>
                <c:pt idx="270">
                  <c:v>32.700000000000003</c:v>
                </c:pt>
                <c:pt idx="271">
                  <c:v>32.799999999999997</c:v>
                </c:pt>
                <c:pt idx="272">
                  <c:v>32.9</c:v>
                </c:pt>
                <c:pt idx="273">
                  <c:v>32.9</c:v>
                </c:pt>
                <c:pt idx="274">
                  <c:v>33</c:v>
                </c:pt>
                <c:pt idx="275">
                  <c:v>33.1</c:v>
                </c:pt>
                <c:pt idx="276">
                  <c:v>33.1</c:v>
                </c:pt>
                <c:pt idx="277">
                  <c:v>33.200000000000003</c:v>
                </c:pt>
                <c:pt idx="278">
                  <c:v>33.299999999999997</c:v>
                </c:pt>
                <c:pt idx="279">
                  <c:v>33.299999999999997</c:v>
                </c:pt>
                <c:pt idx="280">
                  <c:v>33.299999999999997</c:v>
                </c:pt>
                <c:pt idx="281">
                  <c:v>33.5</c:v>
                </c:pt>
                <c:pt idx="282">
                  <c:v>33.700000000000003</c:v>
                </c:pt>
                <c:pt idx="283">
                  <c:v>33.700000000000003</c:v>
                </c:pt>
                <c:pt idx="284">
                  <c:v>33.799999999999997</c:v>
                </c:pt>
                <c:pt idx="285">
                  <c:v>33.799999999999997</c:v>
                </c:pt>
                <c:pt idx="286">
                  <c:v>33.9</c:v>
                </c:pt>
                <c:pt idx="287">
                  <c:v>33.9</c:v>
                </c:pt>
                <c:pt idx="288">
                  <c:v>34</c:v>
                </c:pt>
                <c:pt idx="289">
                  <c:v>34.1</c:v>
                </c:pt>
                <c:pt idx="290">
                  <c:v>34.1</c:v>
                </c:pt>
                <c:pt idx="291">
                  <c:v>34.200000000000003</c:v>
                </c:pt>
                <c:pt idx="292">
                  <c:v>34.4</c:v>
                </c:pt>
                <c:pt idx="293">
                  <c:v>34.4</c:v>
                </c:pt>
                <c:pt idx="294">
                  <c:v>34.5</c:v>
                </c:pt>
                <c:pt idx="295">
                  <c:v>34.5</c:v>
                </c:pt>
                <c:pt idx="296">
                  <c:v>34.5</c:v>
                </c:pt>
                <c:pt idx="297">
                  <c:v>34.700000000000003</c:v>
                </c:pt>
                <c:pt idx="298">
                  <c:v>34.799999999999997</c:v>
                </c:pt>
                <c:pt idx="299">
                  <c:v>34.799999999999997</c:v>
                </c:pt>
                <c:pt idx="300">
                  <c:v>35</c:v>
                </c:pt>
                <c:pt idx="301">
                  <c:v>35.5</c:v>
                </c:pt>
                <c:pt idx="302">
                  <c:v>35.5</c:v>
                </c:pt>
                <c:pt idx="303">
                  <c:v>35.799999999999997</c:v>
                </c:pt>
                <c:pt idx="304">
                  <c:v>36</c:v>
                </c:pt>
                <c:pt idx="305">
                  <c:v>36</c:v>
                </c:pt>
                <c:pt idx="306">
                  <c:v>36.1</c:v>
                </c:pt>
                <c:pt idx="307">
                  <c:v>36.5</c:v>
                </c:pt>
                <c:pt idx="308">
                  <c:v>36.5</c:v>
                </c:pt>
                <c:pt idx="309">
                  <c:v>36.6</c:v>
                </c:pt>
                <c:pt idx="310">
                  <c:v>36.700000000000003</c:v>
                </c:pt>
                <c:pt idx="311">
                  <c:v>36.700000000000003</c:v>
                </c:pt>
                <c:pt idx="312">
                  <c:v>37</c:v>
                </c:pt>
                <c:pt idx="313">
                  <c:v>37.1</c:v>
                </c:pt>
                <c:pt idx="314">
                  <c:v>37.4</c:v>
                </c:pt>
                <c:pt idx="315">
                  <c:v>37.5</c:v>
                </c:pt>
                <c:pt idx="316">
                  <c:v>37.5</c:v>
                </c:pt>
                <c:pt idx="317">
                  <c:v>38</c:v>
                </c:pt>
                <c:pt idx="318">
                  <c:v>38.1</c:v>
                </c:pt>
                <c:pt idx="319">
                  <c:v>38.299999999999997</c:v>
                </c:pt>
                <c:pt idx="320">
                  <c:v>38.299999999999997</c:v>
                </c:pt>
                <c:pt idx="321">
                  <c:v>38.4</c:v>
                </c:pt>
                <c:pt idx="322">
                  <c:v>38.5</c:v>
                </c:pt>
                <c:pt idx="323">
                  <c:v>38.700000000000003</c:v>
                </c:pt>
                <c:pt idx="324">
                  <c:v>39.1</c:v>
                </c:pt>
                <c:pt idx="325">
                  <c:v>39.200000000000003</c:v>
                </c:pt>
                <c:pt idx="326">
                  <c:v>39.299999999999997</c:v>
                </c:pt>
                <c:pt idx="327">
                  <c:v>39.5</c:v>
                </c:pt>
                <c:pt idx="328">
                  <c:v>40</c:v>
                </c:pt>
                <c:pt idx="329">
                  <c:v>40</c:v>
                </c:pt>
                <c:pt idx="330">
                  <c:v>40</c:v>
                </c:pt>
                <c:pt idx="331">
                  <c:v>40</c:v>
                </c:pt>
                <c:pt idx="332">
                  <c:v>40.299999999999997</c:v>
                </c:pt>
                <c:pt idx="333">
                  <c:v>40.5</c:v>
                </c:pt>
                <c:pt idx="334">
                  <c:v>40.5</c:v>
                </c:pt>
                <c:pt idx="335">
                  <c:v>40.6</c:v>
                </c:pt>
                <c:pt idx="336">
                  <c:v>40.6</c:v>
                </c:pt>
                <c:pt idx="337">
                  <c:v>40.700000000000003</c:v>
                </c:pt>
                <c:pt idx="338">
                  <c:v>41.1</c:v>
                </c:pt>
                <c:pt idx="339">
                  <c:v>41.2</c:v>
                </c:pt>
                <c:pt idx="340">
                  <c:v>42</c:v>
                </c:pt>
                <c:pt idx="341">
                  <c:v>42</c:v>
                </c:pt>
                <c:pt idx="342">
                  <c:v>42.1</c:v>
                </c:pt>
                <c:pt idx="343">
                  <c:v>42.6</c:v>
                </c:pt>
                <c:pt idx="344">
                  <c:v>42.7</c:v>
                </c:pt>
                <c:pt idx="345">
                  <c:v>42.9</c:v>
                </c:pt>
                <c:pt idx="346">
                  <c:v>46.7</c:v>
                </c:pt>
                <c:pt idx="347">
                  <c:v>46.8</c:v>
                </c:pt>
                <c:pt idx="348">
                  <c:v>47.3</c:v>
                </c:pt>
                <c:pt idx="349">
                  <c:v>48.7</c:v>
                </c:pt>
                <c:pt idx="350">
                  <c:v>49.3</c:v>
                </c:pt>
                <c:pt idx="351">
                  <c:v>51.2</c:v>
                </c:pt>
                <c:pt idx="352">
                  <c:v>51.3</c:v>
                </c:pt>
                <c:pt idx="353">
                  <c:v>51.5</c:v>
                </c:pt>
                <c:pt idx="354">
                  <c:v>53.6</c:v>
                </c:pt>
                <c:pt idx="355">
                  <c:v>55.6</c:v>
                </c:pt>
                <c:pt idx="356">
                  <c:v>56</c:v>
                </c:pt>
              </c:numCache>
            </c:numRef>
          </c:yVal>
          <c:smooth val="0"/>
        </c:ser>
        <c:ser>
          <c:idx val="2"/>
          <c:order val="1"/>
          <c:tx>
            <c:v>Linearer Teil</c:v>
          </c:tx>
          <c:spPr>
            <a:ln w="28575">
              <a:noFill/>
            </a:ln>
          </c:spPr>
          <c:trendline>
            <c:trendlineType val="linear"/>
            <c:dispRSqr val="1"/>
            <c:dispEq val="1"/>
            <c:trendlineLbl>
              <c:layout>
                <c:manualLayout>
                  <c:x val="-7.6637275581816836E-2"/>
                  <c:y val="0.33605159820138764"/>
                </c:manualLayout>
              </c:layout>
              <c:numFmt formatCode="General" sourceLinked="0"/>
            </c:trendlineLbl>
          </c:trendline>
          <c:yVal>
            <c:numRef>
              <c:f>Pb_lin_Ver!$B$2:$B$357</c:f>
              <c:numCache>
                <c:formatCode>General</c:formatCode>
                <c:ptCount val="356"/>
                <c:pt idx="41">
                  <c:v>14.2</c:v>
                </c:pt>
                <c:pt idx="42">
                  <c:v>14.2</c:v>
                </c:pt>
                <c:pt idx="43">
                  <c:v>14.2</c:v>
                </c:pt>
                <c:pt idx="44">
                  <c:v>14.3</c:v>
                </c:pt>
                <c:pt idx="45">
                  <c:v>14.3</c:v>
                </c:pt>
                <c:pt idx="46">
                  <c:v>14.3</c:v>
                </c:pt>
                <c:pt idx="47">
                  <c:v>14.5</c:v>
                </c:pt>
                <c:pt idx="48">
                  <c:v>14.7</c:v>
                </c:pt>
                <c:pt idx="49">
                  <c:v>14.8</c:v>
                </c:pt>
                <c:pt idx="50">
                  <c:v>14.9</c:v>
                </c:pt>
                <c:pt idx="51">
                  <c:v>15</c:v>
                </c:pt>
                <c:pt idx="52">
                  <c:v>15</c:v>
                </c:pt>
                <c:pt idx="53">
                  <c:v>15</c:v>
                </c:pt>
                <c:pt idx="54">
                  <c:v>15.1</c:v>
                </c:pt>
                <c:pt idx="55">
                  <c:v>15.1</c:v>
                </c:pt>
                <c:pt idx="56">
                  <c:v>15.2</c:v>
                </c:pt>
                <c:pt idx="57">
                  <c:v>15.4</c:v>
                </c:pt>
                <c:pt idx="58">
                  <c:v>15.4</c:v>
                </c:pt>
                <c:pt idx="59">
                  <c:v>15.4</c:v>
                </c:pt>
                <c:pt idx="60">
                  <c:v>15.5</c:v>
                </c:pt>
                <c:pt idx="61">
                  <c:v>15.8</c:v>
                </c:pt>
                <c:pt idx="62">
                  <c:v>15.8</c:v>
                </c:pt>
                <c:pt idx="63">
                  <c:v>16</c:v>
                </c:pt>
                <c:pt idx="64">
                  <c:v>16</c:v>
                </c:pt>
                <c:pt idx="65">
                  <c:v>16.100000000000001</c:v>
                </c:pt>
                <c:pt idx="66">
                  <c:v>16.3</c:v>
                </c:pt>
                <c:pt idx="67">
                  <c:v>16.5</c:v>
                </c:pt>
                <c:pt idx="68">
                  <c:v>16.5</c:v>
                </c:pt>
                <c:pt idx="69">
                  <c:v>16.5</c:v>
                </c:pt>
                <c:pt idx="70">
                  <c:v>16.5</c:v>
                </c:pt>
                <c:pt idx="71">
                  <c:v>16.5</c:v>
                </c:pt>
                <c:pt idx="72">
                  <c:v>16.7</c:v>
                </c:pt>
                <c:pt idx="73">
                  <c:v>16.7</c:v>
                </c:pt>
                <c:pt idx="74">
                  <c:v>16.7</c:v>
                </c:pt>
                <c:pt idx="75">
                  <c:v>16.7</c:v>
                </c:pt>
                <c:pt idx="76">
                  <c:v>16.899999999999999</c:v>
                </c:pt>
                <c:pt idx="77">
                  <c:v>17.100000000000001</c:v>
                </c:pt>
                <c:pt idx="78">
                  <c:v>17.2</c:v>
                </c:pt>
                <c:pt idx="79">
                  <c:v>17.3</c:v>
                </c:pt>
                <c:pt idx="80">
                  <c:v>17.3</c:v>
                </c:pt>
                <c:pt idx="81">
                  <c:v>17.399999999999999</c:v>
                </c:pt>
                <c:pt idx="82">
                  <c:v>17.399999999999999</c:v>
                </c:pt>
                <c:pt idx="83">
                  <c:v>17.8</c:v>
                </c:pt>
                <c:pt idx="84">
                  <c:v>18.100000000000001</c:v>
                </c:pt>
                <c:pt idx="85">
                  <c:v>18.100000000000001</c:v>
                </c:pt>
                <c:pt idx="86">
                  <c:v>18.100000000000001</c:v>
                </c:pt>
                <c:pt idx="87">
                  <c:v>18.2</c:v>
                </c:pt>
                <c:pt idx="88">
                  <c:v>18.3</c:v>
                </c:pt>
                <c:pt idx="89">
                  <c:v>18.399999999999999</c:v>
                </c:pt>
                <c:pt idx="90">
                  <c:v>18.5</c:v>
                </c:pt>
                <c:pt idx="91">
                  <c:v>18.5</c:v>
                </c:pt>
                <c:pt idx="92">
                  <c:v>18.600000000000001</c:v>
                </c:pt>
                <c:pt idx="93">
                  <c:v>18.600000000000001</c:v>
                </c:pt>
                <c:pt idx="94">
                  <c:v>18.600000000000001</c:v>
                </c:pt>
                <c:pt idx="95">
                  <c:v>18.8</c:v>
                </c:pt>
                <c:pt idx="96">
                  <c:v>18.8</c:v>
                </c:pt>
                <c:pt idx="97">
                  <c:v>18.8</c:v>
                </c:pt>
                <c:pt idx="98">
                  <c:v>18.899999999999999</c:v>
                </c:pt>
                <c:pt idx="99">
                  <c:v>18.899999999999999</c:v>
                </c:pt>
                <c:pt idx="100">
                  <c:v>19</c:v>
                </c:pt>
                <c:pt idx="101">
                  <c:v>19</c:v>
                </c:pt>
                <c:pt idx="102">
                  <c:v>19.2</c:v>
                </c:pt>
                <c:pt idx="103">
                  <c:v>19.3</c:v>
                </c:pt>
                <c:pt idx="104">
                  <c:v>19.399999999999999</c:v>
                </c:pt>
                <c:pt idx="105">
                  <c:v>19.399999999999999</c:v>
                </c:pt>
                <c:pt idx="106">
                  <c:v>19.399999999999999</c:v>
                </c:pt>
                <c:pt idx="107">
                  <c:v>19.399999999999999</c:v>
                </c:pt>
                <c:pt idx="108">
                  <c:v>19.600000000000001</c:v>
                </c:pt>
                <c:pt idx="109">
                  <c:v>19.8</c:v>
                </c:pt>
                <c:pt idx="110">
                  <c:v>19.899999999999999</c:v>
                </c:pt>
                <c:pt idx="111">
                  <c:v>19.899999999999999</c:v>
                </c:pt>
                <c:pt idx="112">
                  <c:v>20</c:v>
                </c:pt>
                <c:pt idx="113">
                  <c:v>20</c:v>
                </c:pt>
                <c:pt idx="114">
                  <c:v>20</c:v>
                </c:pt>
                <c:pt idx="115">
                  <c:v>20</c:v>
                </c:pt>
                <c:pt idx="116">
                  <c:v>20.100000000000001</c:v>
                </c:pt>
                <c:pt idx="117">
                  <c:v>20.2</c:v>
                </c:pt>
                <c:pt idx="118">
                  <c:v>20.2</c:v>
                </c:pt>
                <c:pt idx="119">
                  <c:v>20.399999999999999</c:v>
                </c:pt>
                <c:pt idx="120">
                  <c:v>20.399999999999999</c:v>
                </c:pt>
                <c:pt idx="121">
                  <c:v>20.399999999999999</c:v>
                </c:pt>
                <c:pt idx="122">
                  <c:v>20.6</c:v>
                </c:pt>
                <c:pt idx="123">
                  <c:v>20.7</c:v>
                </c:pt>
                <c:pt idx="124">
                  <c:v>20.8</c:v>
                </c:pt>
                <c:pt idx="125">
                  <c:v>20.8</c:v>
                </c:pt>
                <c:pt idx="126">
                  <c:v>20.9</c:v>
                </c:pt>
                <c:pt idx="127">
                  <c:v>20.9</c:v>
                </c:pt>
                <c:pt idx="128">
                  <c:v>20.9</c:v>
                </c:pt>
                <c:pt idx="129">
                  <c:v>21</c:v>
                </c:pt>
                <c:pt idx="130">
                  <c:v>21</c:v>
                </c:pt>
                <c:pt idx="131">
                  <c:v>21</c:v>
                </c:pt>
                <c:pt idx="132">
                  <c:v>21.2</c:v>
                </c:pt>
                <c:pt idx="133">
                  <c:v>21.2</c:v>
                </c:pt>
                <c:pt idx="134">
                  <c:v>21.2</c:v>
                </c:pt>
                <c:pt idx="135">
                  <c:v>21.2</c:v>
                </c:pt>
                <c:pt idx="136">
                  <c:v>21.4</c:v>
                </c:pt>
                <c:pt idx="137">
                  <c:v>21.5</c:v>
                </c:pt>
                <c:pt idx="138">
                  <c:v>21.6</c:v>
                </c:pt>
                <c:pt idx="139">
                  <c:v>21.7</c:v>
                </c:pt>
                <c:pt idx="140">
                  <c:v>21.8</c:v>
                </c:pt>
                <c:pt idx="141">
                  <c:v>21.8</c:v>
                </c:pt>
                <c:pt idx="142">
                  <c:v>21.8</c:v>
                </c:pt>
                <c:pt idx="143">
                  <c:v>21.9</c:v>
                </c:pt>
                <c:pt idx="144">
                  <c:v>21.9</c:v>
                </c:pt>
                <c:pt idx="145">
                  <c:v>22</c:v>
                </c:pt>
                <c:pt idx="146">
                  <c:v>22.1</c:v>
                </c:pt>
                <c:pt idx="147">
                  <c:v>22.2</c:v>
                </c:pt>
                <c:pt idx="148">
                  <c:v>22.4</c:v>
                </c:pt>
                <c:pt idx="149">
                  <c:v>22.6</c:v>
                </c:pt>
                <c:pt idx="150">
                  <c:v>22.6</c:v>
                </c:pt>
                <c:pt idx="151">
                  <c:v>22.7</c:v>
                </c:pt>
                <c:pt idx="152">
                  <c:v>22.7</c:v>
                </c:pt>
                <c:pt idx="153">
                  <c:v>22.7</c:v>
                </c:pt>
                <c:pt idx="154">
                  <c:v>22.7</c:v>
                </c:pt>
                <c:pt idx="155">
                  <c:v>22.7</c:v>
                </c:pt>
                <c:pt idx="156">
                  <c:v>22.7</c:v>
                </c:pt>
                <c:pt idx="157">
                  <c:v>22.9</c:v>
                </c:pt>
                <c:pt idx="158">
                  <c:v>22.9</c:v>
                </c:pt>
                <c:pt idx="159">
                  <c:v>23</c:v>
                </c:pt>
                <c:pt idx="160">
                  <c:v>23</c:v>
                </c:pt>
                <c:pt idx="161">
                  <c:v>23.1</c:v>
                </c:pt>
                <c:pt idx="162">
                  <c:v>23.2</c:v>
                </c:pt>
                <c:pt idx="163">
                  <c:v>23.3</c:v>
                </c:pt>
                <c:pt idx="164">
                  <c:v>23.3</c:v>
                </c:pt>
                <c:pt idx="165">
                  <c:v>23.4</c:v>
                </c:pt>
                <c:pt idx="166">
                  <c:v>23.5</c:v>
                </c:pt>
                <c:pt idx="167">
                  <c:v>23.6</c:v>
                </c:pt>
                <c:pt idx="168">
                  <c:v>23.7</c:v>
                </c:pt>
                <c:pt idx="169">
                  <c:v>23.9</c:v>
                </c:pt>
                <c:pt idx="170">
                  <c:v>23.9</c:v>
                </c:pt>
                <c:pt idx="171">
                  <c:v>23.9</c:v>
                </c:pt>
                <c:pt idx="172">
                  <c:v>24</c:v>
                </c:pt>
                <c:pt idx="173">
                  <c:v>24.1</c:v>
                </c:pt>
                <c:pt idx="174">
                  <c:v>24.4</c:v>
                </c:pt>
                <c:pt idx="175">
                  <c:v>24.4</c:v>
                </c:pt>
                <c:pt idx="176">
                  <c:v>24.4</c:v>
                </c:pt>
                <c:pt idx="177">
                  <c:v>24.5</c:v>
                </c:pt>
                <c:pt idx="178">
                  <c:v>24.5</c:v>
                </c:pt>
                <c:pt idx="179">
                  <c:v>24.6</c:v>
                </c:pt>
                <c:pt idx="180">
                  <c:v>24.7</c:v>
                </c:pt>
                <c:pt idx="181">
                  <c:v>25</c:v>
                </c:pt>
                <c:pt idx="182">
                  <c:v>25</c:v>
                </c:pt>
                <c:pt idx="183">
                  <c:v>25</c:v>
                </c:pt>
                <c:pt idx="184">
                  <c:v>25</c:v>
                </c:pt>
                <c:pt idx="185">
                  <c:v>25</c:v>
                </c:pt>
                <c:pt idx="186">
                  <c:v>25.1</c:v>
                </c:pt>
                <c:pt idx="187">
                  <c:v>25.2</c:v>
                </c:pt>
                <c:pt idx="188">
                  <c:v>25.3</c:v>
                </c:pt>
                <c:pt idx="189">
                  <c:v>25.3</c:v>
                </c:pt>
                <c:pt idx="190">
                  <c:v>25.3</c:v>
                </c:pt>
                <c:pt idx="191">
                  <c:v>25.4</c:v>
                </c:pt>
                <c:pt idx="192">
                  <c:v>25.4</c:v>
                </c:pt>
                <c:pt idx="193">
                  <c:v>25.4</c:v>
                </c:pt>
                <c:pt idx="194">
                  <c:v>25.4</c:v>
                </c:pt>
                <c:pt idx="195">
                  <c:v>25.5</c:v>
                </c:pt>
                <c:pt idx="196">
                  <c:v>25.6</c:v>
                </c:pt>
                <c:pt idx="197">
                  <c:v>25.6</c:v>
                </c:pt>
                <c:pt idx="198">
                  <c:v>25.6</c:v>
                </c:pt>
                <c:pt idx="199">
                  <c:v>25.7</c:v>
                </c:pt>
                <c:pt idx="200">
                  <c:v>25.8</c:v>
                </c:pt>
                <c:pt idx="201">
                  <c:v>25.8</c:v>
                </c:pt>
                <c:pt idx="202">
                  <c:v>26</c:v>
                </c:pt>
                <c:pt idx="203">
                  <c:v>26</c:v>
                </c:pt>
                <c:pt idx="204">
                  <c:v>26.2</c:v>
                </c:pt>
                <c:pt idx="205">
                  <c:v>26.2</c:v>
                </c:pt>
                <c:pt idx="206">
                  <c:v>26.4</c:v>
                </c:pt>
                <c:pt idx="207">
                  <c:v>26.4</c:v>
                </c:pt>
                <c:pt idx="208">
                  <c:v>26.5</c:v>
                </c:pt>
                <c:pt idx="209">
                  <c:v>26.5</c:v>
                </c:pt>
                <c:pt idx="210">
                  <c:v>26.5</c:v>
                </c:pt>
                <c:pt idx="211">
                  <c:v>26.6</c:v>
                </c:pt>
                <c:pt idx="212">
                  <c:v>26.7</c:v>
                </c:pt>
                <c:pt idx="213">
                  <c:v>26.7</c:v>
                </c:pt>
                <c:pt idx="214">
                  <c:v>26.8</c:v>
                </c:pt>
                <c:pt idx="215">
                  <c:v>27</c:v>
                </c:pt>
                <c:pt idx="216">
                  <c:v>27</c:v>
                </c:pt>
                <c:pt idx="217">
                  <c:v>27.1</c:v>
                </c:pt>
                <c:pt idx="218">
                  <c:v>27.3</c:v>
                </c:pt>
                <c:pt idx="219">
                  <c:v>27.3</c:v>
                </c:pt>
                <c:pt idx="220">
                  <c:v>27.3</c:v>
                </c:pt>
                <c:pt idx="221">
                  <c:v>27.3</c:v>
                </c:pt>
                <c:pt idx="222">
                  <c:v>27.4</c:v>
                </c:pt>
                <c:pt idx="223">
                  <c:v>27.6</c:v>
                </c:pt>
                <c:pt idx="224">
                  <c:v>27.8</c:v>
                </c:pt>
                <c:pt idx="225">
                  <c:v>28</c:v>
                </c:pt>
                <c:pt idx="226">
                  <c:v>28</c:v>
                </c:pt>
                <c:pt idx="227">
                  <c:v>28.1</c:v>
                </c:pt>
                <c:pt idx="228">
                  <c:v>28.1</c:v>
                </c:pt>
                <c:pt idx="229">
                  <c:v>28.3</c:v>
                </c:pt>
                <c:pt idx="230">
                  <c:v>28.5</c:v>
                </c:pt>
                <c:pt idx="231">
                  <c:v>28.7</c:v>
                </c:pt>
                <c:pt idx="232">
                  <c:v>28.7</c:v>
                </c:pt>
                <c:pt idx="233">
                  <c:v>28.8</c:v>
                </c:pt>
                <c:pt idx="234">
                  <c:v>28.8</c:v>
                </c:pt>
                <c:pt idx="235">
                  <c:v>28.9</c:v>
                </c:pt>
                <c:pt idx="236">
                  <c:v>28.9</c:v>
                </c:pt>
                <c:pt idx="237">
                  <c:v>28.9</c:v>
                </c:pt>
                <c:pt idx="238">
                  <c:v>28.9</c:v>
                </c:pt>
                <c:pt idx="239">
                  <c:v>29.3</c:v>
                </c:pt>
                <c:pt idx="240">
                  <c:v>29.3</c:v>
                </c:pt>
                <c:pt idx="241">
                  <c:v>29.4</c:v>
                </c:pt>
                <c:pt idx="242">
                  <c:v>29.4</c:v>
                </c:pt>
                <c:pt idx="243">
                  <c:v>29.6</c:v>
                </c:pt>
                <c:pt idx="244">
                  <c:v>29.9</c:v>
                </c:pt>
                <c:pt idx="245">
                  <c:v>30</c:v>
                </c:pt>
                <c:pt idx="246">
                  <c:v>30</c:v>
                </c:pt>
                <c:pt idx="247">
                  <c:v>30</c:v>
                </c:pt>
                <c:pt idx="248">
                  <c:v>30</c:v>
                </c:pt>
                <c:pt idx="249">
                  <c:v>30</c:v>
                </c:pt>
                <c:pt idx="250">
                  <c:v>30.5</c:v>
                </c:pt>
                <c:pt idx="251">
                  <c:v>30.5</c:v>
                </c:pt>
                <c:pt idx="252">
                  <c:v>30.6</c:v>
                </c:pt>
                <c:pt idx="253">
                  <c:v>30.6</c:v>
                </c:pt>
                <c:pt idx="254">
                  <c:v>30.6</c:v>
                </c:pt>
                <c:pt idx="255">
                  <c:v>30.6</c:v>
                </c:pt>
                <c:pt idx="256">
                  <c:v>30.6</c:v>
                </c:pt>
                <c:pt idx="257">
                  <c:v>30.7</c:v>
                </c:pt>
                <c:pt idx="258">
                  <c:v>30.8</c:v>
                </c:pt>
                <c:pt idx="259">
                  <c:v>30.9</c:v>
                </c:pt>
                <c:pt idx="260">
                  <c:v>31</c:v>
                </c:pt>
              </c:numCache>
            </c:numRef>
          </c:yVal>
          <c:smooth val="0"/>
        </c:ser>
        <c:ser>
          <c:idx val="1"/>
          <c:order val="2"/>
          <c:tx>
            <c:v>Start</c:v>
          </c:tx>
          <c:spPr>
            <a:ln w="28575">
              <a:noFill/>
            </a:ln>
          </c:spPr>
          <c:trendline>
            <c:trendlineType val="poly"/>
            <c:order val="2"/>
            <c:dispRSqr val="1"/>
            <c:dispEq val="1"/>
            <c:trendlineLbl>
              <c:layout>
                <c:manualLayout>
                  <c:x val="4.9916805324459232E-2"/>
                  <c:y val="0.11417587336466663"/>
                </c:manualLayout>
              </c:layout>
              <c:numFmt formatCode="General" sourceLinked="0"/>
            </c:trendlineLbl>
          </c:trendline>
          <c:yVal>
            <c:numRef>
              <c:f>Pb_lin_Ver!$C$2:$C$42</c:f>
              <c:numCache>
                <c:formatCode>General</c:formatCode>
                <c:ptCount val="41"/>
                <c:pt idx="0">
                  <c:v>6.1</c:v>
                </c:pt>
                <c:pt idx="1">
                  <c:v>6.8</c:v>
                </c:pt>
                <c:pt idx="2">
                  <c:v>6.9</c:v>
                </c:pt>
                <c:pt idx="3">
                  <c:v>7.6</c:v>
                </c:pt>
                <c:pt idx="4">
                  <c:v>8.5</c:v>
                </c:pt>
                <c:pt idx="5">
                  <c:v>8.6</c:v>
                </c:pt>
                <c:pt idx="6">
                  <c:v>8.6</c:v>
                </c:pt>
                <c:pt idx="7">
                  <c:v>9.1</c:v>
                </c:pt>
                <c:pt idx="8">
                  <c:v>9.1999999999999993</c:v>
                </c:pt>
                <c:pt idx="9">
                  <c:v>9.3000000000000007</c:v>
                </c:pt>
                <c:pt idx="10">
                  <c:v>9.4</c:v>
                </c:pt>
                <c:pt idx="11">
                  <c:v>9.5</c:v>
                </c:pt>
                <c:pt idx="12">
                  <c:v>9.5</c:v>
                </c:pt>
                <c:pt idx="13">
                  <c:v>9.8000000000000007</c:v>
                </c:pt>
                <c:pt idx="14">
                  <c:v>10</c:v>
                </c:pt>
                <c:pt idx="15">
                  <c:v>10</c:v>
                </c:pt>
                <c:pt idx="16">
                  <c:v>10.4</c:v>
                </c:pt>
                <c:pt idx="17">
                  <c:v>10.6</c:v>
                </c:pt>
                <c:pt idx="18">
                  <c:v>10.6</c:v>
                </c:pt>
                <c:pt idx="19">
                  <c:v>10.7</c:v>
                </c:pt>
                <c:pt idx="20">
                  <c:v>11.1</c:v>
                </c:pt>
                <c:pt idx="21">
                  <c:v>11.1</c:v>
                </c:pt>
                <c:pt idx="22">
                  <c:v>11.1</c:v>
                </c:pt>
                <c:pt idx="23">
                  <c:v>11.2</c:v>
                </c:pt>
                <c:pt idx="24">
                  <c:v>11.2</c:v>
                </c:pt>
                <c:pt idx="25">
                  <c:v>11.8</c:v>
                </c:pt>
                <c:pt idx="26">
                  <c:v>11.9</c:v>
                </c:pt>
                <c:pt idx="27">
                  <c:v>11.9</c:v>
                </c:pt>
                <c:pt idx="28">
                  <c:v>12.2</c:v>
                </c:pt>
                <c:pt idx="29">
                  <c:v>12.3</c:v>
                </c:pt>
                <c:pt idx="30">
                  <c:v>12.3</c:v>
                </c:pt>
                <c:pt idx="31">
                  <c:v>12.4</c:v>
                </c:pt>
                <c:pt idx="32">
                  <c:v>12.5</c:v>
                </c:pt>
                <c:pt idx="33">
                  <c:v>12.6</c:v>
                </c:pt>
                <c:pt idx="34">
                  <c:v>12.7</c:v>
                </c:pt>
                <c:pt idx="35">
                  <c:v>12.7</c:v>
                </c:pt>
                <c:pt idx="36">
                  <c:v>12.9</c:v>
                </c:pt>
                <c:pt idx="37">
                  <c:v>13.1</c:v>
                </c:pt>
                <c:pt idx="38">
                  <c:v>13.2</c:v>
                </c:pt>
                <c:pt idx="39">
                  <c:v>13.3</c:v>
                </c:pt>
                <c:pt idx="40">
                  <c:v>13.6</c:v>
                </c:pt>
              </c:numCache>
            </c:numRef>
          </c:yVal>
          <c:smooth val="0"/>
        </c:ser>
        <c:ser>
          <c:idx val="3"/>
          <c:order val="3"/>
          <c:spPr>
            <a:ln w="28575">
              <a:noFill/>
            </a:ln>
          </c:spPr>
          <c:trendline>
            <c:trendlineType val="poly"/>
            <c:order val="6"/>
            <c:dispRSqr val="1"/>
            <c:dispEq val="1"/>
            <c:trendlineLbl>
              <c:layout>
                <c:manualLayout>
                  <c:x val="0.22961730449251247"/>
                  <c:y val="3.1972166269913935E-2"/>
                </c:manualLayout>
              </c:layout>
              <c:numFmt formatCode="General" sourceLinked="0"/>
            </c:trendlineLbl>
          </c:trendline>
          <c:yVal>
            <c:numRef>
              <c:f>Pb_lin_Ver!$D$263:$D$358</c:f>
              <c:numCache>
                <c:formatCode>General</c:formatCode>
                <c:ptCount val="96"/>
                <c:pt idx="0">
                  <c:v>31.4</c:v>
                </c:pt>
                <c:pt idx="1">
                  <c:v>31.4</c:v>
                </c:pt>
                <c:pt idx="2">
                  <c:v>31.5</c:v>
                </c:pt>
                <c:pt idx="3">
                  <c:v>31.7</c:v>
                </c:pt>
                <c:pt idx="4">
                  <c:v>32.4</c:v>
                </c:pt>
                <c:pt idx="5">
                  <c:v>32.4</c:v>
                </c:pt>
                <c:pt idx="6">
                  <c:v>32.4</c:v>
                </c:pt>
                <c:pt idx="7">
                  <c:v>32.4</c:v>
                </c:pt>
                <c:pt idx="8">
                  <c:v>32.5</c:v>
                </c:pt>
                <c:pt idx="9">
                  <c:v>32.700000000000003</c:v>
                </c:pt>
                <c:pt idx="10">
                  <c:v>32.799999999999997</c:v>
                </c:pt>
                <c:pt idx="11">
                  <c:v>32.9</c:v>
                </c:pt>
                <c:pt idx="12">
                  <c:v>32.9</c:v>
                </c:pt>
                <c:pt idx="13">
                  <c:v>33</c:v>
                </c:pt>
                <c:pt idx="14">
                  <c:v>33.1</c:v>
                </c:pt>
                <c:pt idx="15">
                  <c:v>33.1</c:v>
                </c:pt>
                <c:pt idx="16">
                  <c:v>33.200000000000003</c:v>
                </c:pt>
                <c:pt idx="17">
                  <c:v>33.299999999999997</c:v>
                </c:pt>
                <c:pt idx="18">
                  <c:v>33.299999999999997</c:v>
                </c:pt>
                <c:pt idx="19">
                  <c:v>33.299999999999997</c:v>
                </c:pt>
                <c:pt idx="20">
                  <c:v>33.5</c:v>
                </c:pt>
                <c:pt idx="21">
                  <c:v>33.700000000000003</c:v>
                </c:pt>
                <c:pt idx="22">
                  <c:v>33.700000000000003</c:v>
                </c:pt>
                <c:pt idx="23">
                  <c:v>33.799999999999997</c:v>
                </c:pt>
                <c:pt idx="24">
                  <c:v>33.799999999999997</c:v>
                </c:pt>
                <c:pt idx="25">
                  <c:v>33.9</c:v>
                </c:pt>
                <c:pt idx="26">
                  <c:v>33.9</c:v>
                </c:pt>
                <c:pt idx="27">
                  <c:v>34</c:v>
                </c:pt>
                <c:pt idx="28">
                  <c:v>34.1</c:v>
                </c:pt>
                <c:pt idx="29">
                  <c:v>34.1</c:v>
                </c:pt>
                <c:pt idx="30">
                  <c:v>34.200000000000003</c:v>
                </c:pt>
                <c:pt idx="31">
                  <c:v>34.4</c:v>
                </c:pt>
                <c:pt idx="32">
                  <c:v>34.4</c:v>
                </c:pt>
                <c:pt idx="33">
                  <c:v>34.5</c:v>
                </c:pt>
                <c:pt idx="34">
                  <c:v>34.5</c:v>
                </c:pt>
                <c:pt idx="35">
                  <c:v>34.5</c:v>
                </c:pt>
                <c:pt idx="36">
                  <c:v>34.700000000000003</c:v>
                </c:pt>
                <c:pt idx="37">
                  <c:v>34.799999999999997</c:v>
                </c:pt>
                <c:pt idx="38">
                  <c:v>34.799999999999997</c:v>
                </c:pt>
                <c:pt idx="39">
                  <c:v>35</c:v>
                </c:pt>
                <c:pt idx="40">
                  <c:v>35.5</c:v>
                </c:pt>
                <c:pt idx="41">
                  <c:v>35.5</c:v>
                </c:pt>
                <c:pt idx="42">
                  <c:v>35.799999999999997</c:v>
                </c:pt>
                <c:pt idx="43">
                  <c:v>36</c:v>
                </c:pt>
                <c:pt idx="44">
                  <c:v>36</c:v>
                </c:pt>
                <c:pt idx="45">
                  <c:v>36.1</c:v>
                </c:pt>
                <c:pt idx="46">
                  <c:v>36.5</c:v>
                </c:pt>
                <c:pt idx="47">
                  <c:v>36.5</c:v>
                </c:pt>
                <c:pt idx="48">
                  <c:v>36.6</c:v>
                </c:pt>
                <c:pt idx="49">
                  <c:v>36.700000000000003</c:v>
                </c:pt>
                <c:pt idx="50">
                  <c:v>36.700000000000003</c:v>
                </c:pt>
                <c:pt idx="51">
                  <c:v>37</c:v>
                </c:pt>
                <c:pt idx="52">
                  <c:v>37.1</c:v>
                </c:pt>
                <c:pt idx="53">
                  <c:v>37.4</c:v>
                </c:pt>
                <c:pt idx="54">
                  <c:v>37.5</c:v>
                </c:pt>
                <c:pt idx="55">
                  <c:v>37.5</c:v>
                </c:pt>
                <c:pt idx="56">
                  <c:v>38</c:v>
                </c:pt>
                <c:pt idx="57">
                  <c:v>38.1</c:v>
                </c:pt>
                <c:pt idx="58">
                  <c:v>38.299999999999997</c:v>
                </c:pt>
                <c:pt idx="59">
                  <c:v>38.299999999999997</c:v>
                </c:pt>
                <c:pt idx="60">
                  <c:v>38.4</c:v>
                </c:pt>
                <c:pt idx="61">
                  <c:v>38.5</c:v>
                </c:pt>
                <c:pt idx="62">
                  <c:v>38.700000000000003</c:v>
                </c:pt>
                <c:pt idx="63">
                  <c:v>39.1</c:v>
                </c:pt>
                <c:pt idx="64">
                  <c:v>39.200000000000003</c:v>
                </c:pt>
                <c:pt idx="65">
                  <c:v>39.299999999999997</c:v>
                </c:pt>
                <c:pt idx="66">
                  <c:v>39.5</c:v>
                </c:pt>
                <c:pt idx="67">
                  <c:v>40</c:v>
                </c:pt>
                <c:pt idx="68">
                  <c:v>40</c:v>
                </c:pt>
                <c:pt idx="69">
                  <c:v>40</c:v>
                </c:pt>
                <c:pt idx="70">
                  <c:v>40</c:v>
                </c:pt>
                <c:pt idx="71">
                  <c:v>40.299999999999997</c:v>
                </c:pt>
                <c:pt idx="72">
                  <c:v>40.5</c:v>
                </c:pt>
                <c:pt idx="73">
                  <c:v>40.5</c:v>
                </c:pt>
                <c:pt idx="74">
                  <c:v>40.6</c:v>
                </c:pt>
                <c:pt idx="75">
                  <c:v>40.6</c:v>
                </c:pt>
                <c:pt idx="76">
                  <c:v>40.700000000000003</c:v>
                </c:pt>
                <c:pt idx="77">
                  <c:v>41.1</c:v>
                </c:pt>
                <c:pt idx="78">
                  <c:v>41.2</c:v>
                </c:pt>
                <c:pt idx="79">
                  <c:v>42</c:v>
                </c:pt>
                <c:pt idx="80">
                  <c:v>42</c:v>
                </c:pt>
                <c:pt idx="81">
                  <c:v>42.1</c:v>
                </c:pt>
                <c:pt idx="82">
                  <c:v>42.6</c:v>
                </c:pt>
                <c:pt idx="83">
                  <c:v>42.7</c:v>
                </c:pt>
                <c:pt idx="84">
                  <c:v>42.9</c:v>
                </c:pt>
                <c:pt idx="85">
                  <c:v>46.7</c:v>
                </c:pt>
                <c:pt idx="86">
                  <c:v>46.8</c:v>
                </c:pt>
                <c:pt idx="87">
                  <c:v>47.3</c:v>
                </c:pt>
                <c:pt idx="88">
                  <c:v>48.7</c:v>
                </c:pt>
                <c:pt idx="89">
                  <c:v>49.3</c:v>
                </c:pt>
                <c:pt idx="90">
                  <c:v>51.2</c:v>
                </c:pt>
                <c:pt idx="91">
                  <c:v>51.3</c:v>
                </c:pt>
                <c:pt idx="92">
                  <c:v>51.5</c:v>
                </c:pt>
                <c:pt idx="93">
                  <c:v>53.6</c:v>
                </c:pt>
                <c:pt idx="94">
                  <c:v>55.6</c:v>
                </c:pt>
                <c:pt idx="95">
                  <c:v>56</c:v>
                </c:pt>
              </c:numCache>
            </c:numRef>
          </c:yVal>
          <c:smooth val="0"/>
        </c:ser>
        <c:dLbls>
          <c:showLegendKey val="0"/>
          <c:showVal val="0"/>
          <c:showCatName val="0"/>
          <c:showSerName val="0"/>
          <c:showPercent val="0"/>
          <c:showBubbleSize val="0"/>
        </c:dLbls>
        <c:axId val="100313344"/>
        <c:axId val="100323328"/>
      </c:scatterChart>
      <c:valAx>
        <c:axId val="100313344"/>
        <c:scaling>
          <c:orientation val="minMax"/>
        </c:scaling>
        <c:delete val="0"/>
        <c:axPos val="b"/>
        <c:majorTickMark val="out"/>
        <c:minorTickMark val="none"/>
        <c:tickLblPos val="nextTo"/>
        <c:crossAx val="100323328"/>
        <c:crosses val="autoZero"/>
        <c:crossBetween val="midCat"/>
      </c:valAx>
      <c:valAx>
        <c:axId val="100323328"/>
        <c:scaling>
          <c:orientation val="minMax"/>
        </c:scaling>
        <c:delete val="0"/>
        <c:axPos val="l"/>
        <c:majorGridlines/>
        <c:numFmt formatCode="General" sourceLinked="1"/>
        <c:majorTickMark val="out"/>
        <c:minorTickMark val="none"/>
        <c:tickLblPos val="nextTo"/>
        <c:crossAx val="100313344"/>
        <c:crosses val="autoZero"/>
        <c:crossBetween val="midCat"/>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yVal>
            <c:numRef>
              <c:f>Cd_lin_Ver!$A$2:$A$337</c:f>
              <c:numCache>
                <c:formatCode>General</c:formatCode>
                <c:ptCount val="336"/>
                <c:pt idx="0">
                  <c:v>6</c:v>
                </c:pt>
                <c:pt idx="1">
                  <c:v>10</c:v>
                </c:pt>
                <c:pt idx="2">
                  <c:v>14.7</c:v>
                </c:pt>
                <c:pt idx="3">
                  <c:v>14.7</c:v>
                </c:pt>
                <c:pt idx="4">
                  <c:v>15.6</c:v>
                </c:pt>
                <c:pt idx="5">
                  <c:v>16.100000000000001</c:v>
                </c:pt>
                <c:pt idx="6">
                  <c:v>17.600000000000001</c:v>
                </c:pt>
                <c:pt idx="7">
                  <c:v>18.100000000000001</c:v>
                </c:pt>
                <c:pt idx="8">
                  <c:v>18.5</c:v>
                </c:pt>
                <c:pt idx="9">
                  <c:v>18.5</c:v>
                </c:pt>
                <c:pt idx="10">
                  <c:v>18.7</c:v>
                </c:pt>
                <c:pt idx="11">
                  <c:v>18.7</c:v>
                </c:pt>
                <c:pt idx="12">
                  <c:v>18.899999999999999</c:v>
                </c:pt>
                <c:pt idx="13">
                  <c:v>20.6</c:v>
                </c:pt>
                <c:pt idx="14">
                  <c:v>20.7</c:v>
                </c:pt>
                <c:pt idx="15">
                  <c:v>20.8</c:v>
                </c:pt>
                <c:pt idx="16">
                  <c:v>21.5</c:v>
                </c:pt>
                <c:pt idx="17">
                  <c:v>21.7</c:v>
                </c:pt>
                <c:pt idx="18">
                  <c:v>21.7</c:v>
                </c:pt>
                <c:pt idx="19">
                  <c:v>21.8</c:v>
                </c:pt>
                <c:pt idx="20">
                  <c:v>21.8</c:v>
                </c:pt>
                <c:pt idx="21">
                  <c:v>21.9</c:v>
                </c:pt>
                <c:pt idx="22">
                  <c:v>22</c:v>
                </c:pt>
                <c:pt idx="23">
                  <c:v>22.5</c:v>
                </c:pt>
                <c:pt idx="24">
                  <c:v>22.5</c:v>
                </c:pt>
                <c:pt idx="25">
                  <c:v>22.6</c:v>
                </c:pt>
                <c:pt idx="26">
                  <c:v>22.6</c:v>
                </c:pt>
                <c:pt idx="27">
                  <c:v>22.7</c:v>
                </c:pt>
                <c:pt idx="28">
                  <c:v>22.7</c:v>
                </c:pt>
                <c:pt idx="29">
                  <c:v>22.7</c:v>
                </c:pt>
                <c:pt idx="30">
                  <c:v>22.7</c:v>
                </c:pt>
                <c:pt idx="31">
                  <c:v>23.3</c:v>
                </c:pt>
                <c:pt idx="32">
                  <c:v>23.3</c:v>
                </c:pt>
                <c:pt idx="33">
                  <c:v>23.6</c:v>
                </c:pt>
                <c:pt idx="34">
                  <c:v>23.8</c:v>
                </c:pt>
                <c:pt idx="35">
                  <c:v>23.8</c:v>
                </c:pt>
                <c:pt idx="36">
                  <c:v>23.8</c:v>
                </c:pt>
                <c:pt idx="37">
                  <c:v>23.9</c:v>
                </c:pt>
                <c:pt idx="38">
                  <c:v>24.2</c:v>
                </c:pt>
                <c:pt idx="39">
                  <c:v>24.4</c:v>
                </c:pt>
                <c:pt idx="40">
                  <c:v>24.7</c:v>
                </c:pt>
                <c:pt idx="41">
                  <c:v>24.9</c:v>
                </c:pt>
                <c:pt idx="42">
                  <c:v>24.9</c:v>
                </c:pt>
                <c:pt idx="43">
                  <c:v>25</c:v>
                </c:pt>
                <c:pt idx="44">
                  <c:v>25</c:v>
                </c:pt>
                <c:pt idx="45">
                  <c:v>25.1</c:v>
                </c:pt>
                <c:pt idx="46">
                  <c:v>25.3</c:v>
                </c:pt>
                <c:pt idx="47">
                  <c:v>25.8</c:v>
                </c:pt>
                <c:pt idx="48">
                  <c:v>26.1</c:v>
                </c:pt>
                <c:pt idx="49">
                  <c:v>26.3</c:v>
                </c:pt>
                <c:pt idx="50">
                  <c:v>26.3</c:v>
                </c:pt>
                <c:pt idx="51">
                  <c:v>26.3</c:v>
                </c:pt>
                <c:pt idx="52">
                  <c:v>26.3</c:v>
                </c:pt>
                <c:pt idx="53">
                  <c:v>26.3</c:v>
                </c:pt>
                <c:pt idx="54">
                  <c:v>26.3</c:v>
                </c:pt>
                <c:pt idx="55">
                  <c:v>26.3</c:v>
                </c:pt>
                <c:pt idx="56">
                  <c:v>26.5</c:v>
                </c:pt>
                <c:pt idx="57">
                  <c:v>26.9</c:v>
                </c:pt>
                <c:pt idx="58">
                  <c:v>26.9</c:v>
                </c:pt>
                <c:pt idx="59">
                  <c:v>27.2</c:v>
                </c:pt>
                <c:pt idx="60">
                  <c:v>27.6</c:v>
                </c:pt>
                <c:pt idx="61">
                  <c:v>27.8</c:v>
                </c:pt>
                <c:pt idx="62">
                  <c:v>27.8</c:v>
                </c:pt>
                <c:pt idx="63">
                  <c:v>27.8</c:v>
                </c:pt>
                <c:pt idx="64">
                  <c:v>27.8</c:v>
                </c:pt>
                <c:pt idx="65">
                  <c:v>27.9</c:v>
                </c:pt>
                <c:pt idx="66">
                  <c:v>28</c:v>
                </c:pt>
                <c:pt idx="67">
                  <c:v>28.4</c:v>
                </c:pt>
                <c:pt idx="68">
                  <c:v>28.5</c:v>
                </c:pt>
                <c:pt idx="69">
                  <c:v>28.6</c:v>
                </c:pt>
                <c:pt idx="70">
                  <c:v>28.6</c:v>
                </c:pt>
                <c:pt idx="71">
                  <c:v>28.8</c:v>
                </c:pt>
                <c:pt idx="72">
                  <c:v>28.9</c:v>
                </c:pt>
                <c:pt idx="73">
                  <c:v>29.7</c:v>
                </c:pt>
                <c:pt idx="74">
                  <c:v>30.4</c:v>
                </c:pt>
                <c:pt idx="75">
                  <c:v>30.9</c:v>
                </c:pt>
                <c:pt idx="76">
                  <c:v>31.2</c:v>
                </c:pt>
                <c:pt idx="77">
                  <c:v>31.3</c:v>
                </c:pt>
                <c:pt idx="78">
                  <c:v>31.3</c:v>
                </c:pt>
                <c:pt idx="79">
                  <c:v>31.3</c:v>
                </c:pt>
                <c:pt idx="80">
                  <c:v>31.4</c:v>
                </c:pt>
                <c:pt idx="81">
                  <c:v>31.5</c:v>
                </c:pt>
                <c:pt idx="82">
                  <c:v>31.6</c:v>
                </c:pt>
                <c:pt idx="83">
                  <c:v>31.6</c:v>
                </c:pt>
                <c:pt idx="84">
                  <c:v>31.7</c:v>
                </c:pt>
                <c:pt idx="85">
                  <c:v>31.8</c:v>
                </c:pt>
                <c:pt idx="86">
                  <c:v>31.9</c:v>
                </c:pt>
                <c:pt idx="87">
                  <c:v>32</c:v>
                </c:pt>
                <c:pt idx="88">
                  <c:v>32.1</c:v>
                </c:pt>
                <c:pt idx="89">
                  <c:v>32.5</c:v>
                </c:pt>
                <c:pt idx="90">
                  <c:v>32.799999999999997</c:v>
                </c:pt>
                <c:pt idx="91">
                  <c:v>32.9</c:v>
                </c:pt>
                <c:pt idx="92">
                  <c:v>32.9</c:v>
                </c:pt>
                <c:pt idx="93">
                  <c:v>33.1</c:v>
                </c:pt>
                <c:pt idx="94">
                  <c:v>33.299999999999997</c:v>
                </c:pt>
                <c:pt idx="95">
                  <c:v>33.299999999999997</c:v>
                </c:pt>
                <c:pt idx="96">
                  <c:v>33.299999999999997</c:v>
                </c:pt>
                <c:pt idx="97">
                  <c:v>33.299999999999997</c:v>
                </c:pt>
                <c:pt idx="98">
                  <c:v>33.299999999999997</c:v>
                </c:pt>
                <c:pt idx="99">
                  <c:v>33.299999999999997</c:v>
                </c:pt>
                <c:pt idx="100">
                  <c:v>33.299999999999997</c:v>
                </c:pt>
                <c:pt idx="101">
                  <c:v>33.299999999999997</c:v>
                </c:pt>
                <c:pt idx="102">
                  <c:v>33.4</c:v>
                </c:pt>
                <c:pt idx="103">
                  <c:v>33.700000000000003</c:v>
                </c:pt>
                <c:pt idx="104">
                  <c:v>33.700000000000003</c:v>
                </c:pt>
                <c:pt idx="105">
                  <c:v>33.799999999999997</c:v>
                </c:pt>
                <c:pt idx="106">
                  <c:v>33.799999999999997</c:v>
                </c:pt>
                <c:pt idx="107">
                  <c:v>33.799999999999997</c:v>
                </c:pt>
                <c:pt idx="108">
                  <c:v>33.9</c:v>
                </c:pt>
                <c:pt idx="109">
                  <c:v>34.299999999999997</c:v>
                </c:pt>
                <c:pt idx="110">
                  <c:v>34.299999999999997</c:v>
                </c:pt>
                <c:pt idx="111">
                  <c:v>34.4</c:v>
                </c:pt>
                <c:pt idx="112">
                  <c:v>34.700000000000003</c:v>
                </c:pt>
                <c:pt idx="113">
                  <c:v>34.799999999999997</c:v>
                </c:pt>
                <c:pt idx="114">
                  <c:v>34.799999999999997</c:v>
                </c:pt>
                <c:pt idx="115">
                  <c:v>35.200000000000003</c:v>
                </c:pt>
                <c:pt idx="116">
                  <c:v>35.200000000000003</c:v>
                </c:pt>
                <c:pt idx="117">
                  <c:v>35.299999999999997</c:v>
                </c:pt>
                <c:pt idx="118">
                  <c:v>35.5</c:v>
                </c:pt>
                <c:pt idx="119">
                  <c:v>35.700000000000003</c:v>
                </c:pt>
                <c:pt idx="120">
                  <c:v>36</c:v>
                </c:pt>
                <c:pt idx="121">
                  <c:v>36.200000000000003</c:v>
                </c:pt>
                <c:pt idx="122">
                  <c:v>36.200000000000003</c:v>
                </c:pt>
                <c:pt idx="123">
                  <c:v>36.4</c:v>
                </c:pt>
                <c:pt idx="124">
                  <c:v>36.799999999999997</c:v>
                </c:pt>
                <c:pt idx="125">
                  <c:v>36.9</c:v>
                </c:pt>
                <c:pt idx="126">
                  <c:v>37.1</c:v>
                </c:pt>
                <c:pt idx="127">
                  <c:v>37.5</c:v>
                </c:pt>
                <c:pt idx="128">
                  <c:v>37.5</c:v>
                </c:pt>
                <c:pt idx="129">
                  <c:v>37.5</c:v>
                </c:pt>
                <c:pt idx="130">
                  <c:v>37.799999999999997</c:v>
                </c:pt>
                <c:pt idx="131">
                  <c:v>38.1</c:v>
                </c:pt>
                <c:pt idx="132">
                  <c:v>38.200000000000003</c:v>
                </c:pt>
                <c:pt idx="133">
                  <c:v>38.200000000000003</c:v>
                </c:pt>
                <c:pt idx="134">
                  <c:v>38.299999999999997</c:v>
                </c:pt>
                <c:pt idx="135">
                  <c:v>38.700000000000003</c:v>
                </c:pt>
                <c:pt idx="136">
                  <c:v>38.700000000000003</c:v>
                </c:pt>
                <c:pt idx="137">
                  <c:v>38.700000000000003</c:v>
                </c:pt>
                <c:pt idx="138">
                  <c:v>38.9</c:v>
                </c:pt>
                <c:pt idx="139">
                  <c:v>39</c:v>
                </c:pt>
                <c:pt idx="140">
                  <c:v>39.1</c:v>
                </c:pt>
                <c:pt idx="141">
                  <c:v>39.200000000000003</c:v>
                </c:pt>
                <c:pt idx="142">
                  <c:v>39.5</c:v>
                </c:pt>
                <c:pt idx="143">
                  <c:v>39.5</c:v>
                </c:pt>
                <c:pt idx="144">
                  <c:v>39.6</c:v>
                </c:pt>
                <c:pt idx="145">
                  <c:v>39.799999999999997</c:v>
                </c:pt>
                <c:pt idx="146">
                  <c:v>40</c:v>
                </c:pt>
                <c:pt idx="147">
                  <c:v>40</c:v>
                </c:pt>
                <c:pt idx="148">
                  <c:v>40.299999999999997</c:v>
                </c:pt>
                <c:pt idx="149">
                  <c:v>40.6</c:v>
                </c:pt>
                <c:pt idx="150">
                  <c:v>40.6</c:v>
                </c:pt>
                <c:pt idx="151">
                  <c:v>40.6</c:v>
                </c:pt>
                <c:pt idx="152">
                  <c:v>40.700000000000003</c:v>
                </c:pt>
                <c:pt idx="153">
                  <c:v>41.2</c:v>
                </c:pt>
                <c:pt idx="154">
                  <c:v>41.4</c:v>
                </c:pt>
                <c:pt idx="155">
                  <c:v>41.5</c:v>
                </c:pt>
                <c:pt idx="156">
                  <c:v>41.5</c:v>
                </c:pt>
                <c:pt idx="157">
                  <c:v>41.6</c:v>
                </c:pt>
                <c:pt idx="158">
                  <c:v>41.7</c:v>
                </c:pt>
                <c:pt idx="159">
                  <c:v>41.8</c:v>
                </c:pt>
                <c:pt idx="160">
                  <c:v>41.9</c:v>
                </c:pt>
                <c:pt idx="161">
                  <c:v>41.9</c:v>
                </c:pt>
                <c:pt idx="162">
                  <c:v>42</c:v>
                </c:pt>
                <c:pt idx="163">
                  <c:v>42.2</c:v>
                </c:pt>
                <c:pt idx="164">
                  <c:v>42.4</c:v>
                </c:pt>
                <c:pt idx="165">
                  <c:v>42.4</c:v>
                </c:pt>
                <c:pt idx="166">
                  <c:v>42.6</c:v>
                </c:pt>
                <c:pt idx="167">
                  <c:v>42.9</c:v>
                </c:pt>
                <c:pt idx="168">
                  <c:v>42.9</c:v>
                </c:pt>
                <c:pt idx="169">
                  <c:v>43</c:v>
                </c:pt>
                <c:pt idx="170">
                  <c:v>43.2</c:v>
                </c:pt>
                <c:pt idx="171">
                  <c:v>44.1</c:v>
                </c:pt>
                <c:pt idx="172">
                  <c:v>44.2</c:v>
                </c:pt>
                <c:pt idx="173">
                  <c:v>44.3</c:v>
                </c:pt>
                <c:pt idx="174">
                  <c:v>44.4</c:v>
                </c:pt>
                <c:pt idx="175">
                  <c:v>44.4</c:v>
                </c:pt>
                <c:pt idx="176">
                  <c:v>44.4</c:v>
                </c:pt>
                <c:pt idx="177">
                  <c:v>44.5</c:v>
                </c:pt>
                <c:pt idx="178">
                  <c:v>44.7</c:v>
                </c:pt>
                <c:pt idx="179">
                  <c:v>44.8</c:v>
                </c:pt>
                <c:pt idx="180">
                  <c:v>44.8</c:v>
                </c:pt>
                <c:pt idx="181">
                  <c:v>44.9</c:v>
                </c:pt>
                <c:pt idx="182">
                  <c:v>45</c:v>
                </c:pt>
                <c:pt idx="183">
                  <c:v>45</c:v>
                </c:pt>
                <c:pt idx="184">
                  <c:v>45</c:v>
                </c:pt>
                <c:pt idx="185">
                  <c:v>45.2</c:v>
                </c:pt>
                <c:pt idx="186">
                  <c:v>45.3</c:v>
                </c:pt>
                <c:pt idx="187">
                  <c:v>45.5</c:v>
                </c:pt>
                <c:pt idx="188">
                  <c:v>45.5</c:v>
                </c:pt>
                <c:pt idx="189">
                  <c:v>45.5</c:v>
                </c:pt>
                <c:pt idx="190">
                  <c:v>45.6</c:v>
                </c:pt>
                <c:pt idx="191">
                  <c:v>45.8</c:v>
                </c:pt>
                <c:pt idx="192">
                  <c:v>46</c:v>
                </c:pt>
                <c:pt idx="193">
                  <c:v>46.2</c:v>
                </c:pt>
                <c:pt idx="194">
                  <c:v>46.2</c:v>
                </c:pt>
                <c:pt idx="195">
                  <c:v>46.2</c:v>
                </c:pt>
                <c:pt idx="196">
                  <c:v>46.2</c:v>
                </c:pt>
                <c:pt idx="197">
                  <c:v>46.7</c:v>
                </c:pt>
                <c:pt idx="198">
                  <c:v>46.7</c:v>
                </c:pt>
                <c:pt idx="199">
                  <c:v>47.1</c:v>
                </c:pt>
                <c:pt idx="200">
                  <c:v>47.1</c:v>
                </c:pt>
                <c:pt idx="201">
                  <c:v>47.4</c:v>
                </c:pt>
                <c:pt idx="202">
                  <c:v>47.5</c:v>
                </c:pt>
                <c:pt idx="203">
                  <c:v>47.5</c:v>
                </c:pt>
                <c:pt idx="204">
                  <c:v>47.5</c:v>
                </c:pt>
                <c:pt idx="205">
                  <c:v>47.6</c:v>
                </c:pt>
                <c:pt idx="206">
                  <c:v>47.8</c:v>
                </c:pt>
                <c:pt idx="207">
                  <c:v>48</c:v>
                </c:pt>
                <c:pt idx="208">
                  <c:v>48</c:v>
                </c:pt>
                <c:pt idx="209">
                  <c:v>48.1</c:v>
                </c:pt>
                <c:pt idx="210">
                  <c:v>48.1</c:v>
                </c:pt>
                <c:pt idx="211">
                  <c:v>48.2</c:v>
                </c:pt>
                <c:pt idx="212">
                  <c:v>48.6</c:v>
                </c:pt>
                <c:pt idx="213">
                  <c:v>48.7</c:v>
                </c:pt>
                <c:pt idx="214">
                  <c:v>48.8</c:v>
                </c:pt>
                <c:pt idx="215">
                  <c:v>48.8</c:v>
                </c:pt>
                <c:pt idx="216">
                  <c:v>49.1</c:v>
                </c:pt>
                <c:pt idx="217">
                  <c:v>49.3</c:v>
                </c:pt>
                <c:pt idx="218">
                  <c:v>49.4</c:v>
                </c:pt>
                <c:pt idx="219">
                  <c:v>50</c:v>
                </c:pt>
                <c:pt idx="220">
                  <c:v>50</c:v>
                </c:pt>
                <c:pt idx="221">
                  <c:v>50</c:v>
                </c:pt>
                <c:pt idx="222">
                  <c:v>50</c:v>
                </c:pt>
                <c:pt idx="223">
                  <c:v>50</c:v>
                </c:pt>
                <c:pt idx="224">
                  <c:v>50</c:v>
                </c:pt>
                <c:pt idx="225">
                  <c:v>50</c:v>
                </c:pt>
                <c:pt idx="226">
                  <c:v>50</c:v>
                </c:pt>
                <c:pt idx="227">
                  <c:v>50</c:v>
                </c:pt>
                <c:pt idx="228">
                  <c:v>50</c:v>
                </c:pt>
                <c:pt idx="229">
                  <c:v>50</c:v>
                </c:pt>
                <c:pt idx="230">
                  <c:v>50</c:v>
                </c:pt>
                <c:pt idx="231">
                  <c:v>50</c:v>
                </c:pt>
                <c:pt idx="232">
                  <c:v>50</c:v>
                </c:pt>
                <c:pt idx="233">
                  <c:v>50</c:v>
                </c:pt>
                <c:pt idx="234">
                  <c:v>50</c:v>
                </c:pt>
                <c:pt idx="235">
                  <c:v>50.9</c:v>
                </c:pt>
                <c:pt idx="236">
                  <c:v>51</c:v>
                </c:pt>
                <c:pt idx="237">
                  <c:v>51.1</c:v>
                </c:pt>
                <c:pt idx="238">
                  <c:v>51.3</c:v>
                </c:pt>
                <c:pt idx="239">
                  <c:v>51.4</c:v>
                </c:pt>
                <c:pt idx="240">
                  <c:v>51.9</c:v>
                </c:pt>
                <c:pt idx="241">
                  <c:v>51.9</c:v>
                </c:pt>
                <c:pt idx="242">
                  <c:v>51.9</c:v>
                </c:pt>
                <c:pt idx="243">
                  <c:v>52</c:v>
                </c:pt>
                <c:pt idx="244">
                  <c:v>52.2</c:v>
                </c:pt>
                <c:pt idx="245">
                  <c:v>52.4</c:v>
                </c:pt>
                <c:pt idx="246">
                  <c:v>52.4</c:v>
                </c:pt>
                <c:pt idx="247">
                  <c:v>52.4</c:v>
                </c:pt>
                <c:pt idx="248">
                  <c:v>52.6</c:v>
                </c:pt>
                <c:pt idx="249">
                  <c:v>52.9</c:v>
                </c:pt>
                <c:pt idx="250">
                  <c:v>53</c:v>
                </c:pt>
                <c:pt idx="251">
                  <c:v>53.3</c:v>
                </c:pt>
                <c:pt idx="252">
                  <c:v>53.3</c:v>
                </c:pt>
                <c:pt idx="253">
                  <c:v>53.3</c:v>
                </c:pt>
                <c:pt idx="254">
                  <c:v>53.3</c:v>
                </c:pt>
                <c:pt idx="255">
                  <c:v>53.3</c:v>
                </c:pt>
                <c:pt idx="256">
                  <c:v>53.6</c:v>
                </c:pt>
                <c:pt idx="257">
                  <c:v>53.6</c:v>
                </c:pt>
                <c:pt idx="258">
                  <c:v>53.6</c:v>
                </c:pt>
                <c:pt idx="259">
                  <c:v>53.8</c:v>
                </c:pt>
                <c:pt idx="260">
                  <c:v>54.1</c:v>
                </c:pt>
                <c:pt idx="261">
                  <c:v>54.2</c:v>
                </c:pt>
                <c:pt idx="262">
                  <c:v>54.2</c:v>
                </c:pt>
                <c:pt idx="263">
                  <c:v>54.2</c:v>
                </c:pt>
                <c:pt idx="264">
                  <c:v>54.2</c:v>
                </c:pt>
                <c:pt idx="265">
                  <c:v>54.2</c:v>
                </c:pt>
                <c:pt idx="266">
                  <c:v>54.4</c:v>
                </c:pt>
                <c:pt idx="267">
                  <c:v>54.5</c:v>
                </c:pt>
                <c:pt idx="268">
                  <c:v>54.5</c:v>
                </c:pt>
                <c:pt idx="269">
                  <c:v>54.6</c:v>
                </c:pt>
                <c:pt idx="270">
                  <c:v>55</c:v>
                </c:pt>
                <c:pt idx="271">
                  <c:v>55</c:v>
                </c:pt>
                <c:pt idx="272">
                  <c:v>55</c:v>
                </c:pt>
                <c:pt idx="273">
                  <c:v>55.4</c:v>
                </c:pt>
                <c:pt idx="274">
                  <c:v>55.5</c:v>
                </c:pt>
                <c:pt idx="275">
                  <c:v>55.6</c:v>
                </c:pt>
                <c:pt idx="276">
                  <c:v>56</c:v>
                </c:pt>
                <c:pt idx="277">
                  <c:v>56.3</c:v>
                </c:pt>
                <c:pt idx="278">
                  <c:v>56.3</c:v>
                </c:pt>
                <c:pt idx="279">
                  <c:v>56.4</c:v>
                </c:pt>
                <c:pt idx="280">
                  <c:v>56.9</c:v>
                </c:pt>
                <c:pt idx="281">
                  <c:v>57.1</c:v>
                </c:pt>
                <c:pt idx="282">
                  <c:v>57.3</c:v>
                </c:pt>
                <c:pt idx="283">
                  <c:v>57.4</c:v>
                </c:pt>
                <c:pt idx="284">
                  <c:v>57.9</c:v>
                </c:pt>
                <c:pt idx="285">
                  <c:v>57.9</c:v>
                </c:pt>
                <c:pt idx="286">
                  <c:v>57.9</c:v>
                </c:pt>
                <c:pt idx="287">
                  <c:v>58.1</c:v>
                </c:pt>
                <c:pt idx="288">
                  <c:v>58.8</c:v>
                </c:pt>
                <c:pt idx="289">
                  <c:v>58.8</c:v>
                </c:pt>
                <c:pt idx="290">
                  <c:v>59.3</c:v>
                </c:pt>
                <c:pt idx="291">
                  <c:v>59.4</c:v>
                </c:pt>
                <c:pt idx="292">
                  <c:v>60</c:v>
                </c:pt>
                <c:pt idx="293">
                  <c:v>60</c:v>
                </c:pt>
                <c:pt idx="294">
                  <c:v>60.2</c:v>
                </c:pt>
                <c:pt idx="295">
                  <c:v>60.8</c:v>
                </c:pt>
                <c:pt idx="296">
                  <c:v>60.9</c:v>
                </c:pt>
                <c:pt idx="297">
                  <c:v>60.9</c:v>
                </c:pt>
                <c:pt idx="298">
                  <c:v>60.9</c:v>
                </c:pt>
                <c:pt idx="299">
                  <c:v>60.9</c:v>
                </c:pt>
                <c:pt idx="300">
                  <c:v>61.5</c:v>
                </c:pt>
                <c:pt idx="301">
                  <c:v>62.2</c:v>
                </c:pt>
                <c:pt idx="302">
                  <c:v>62.3</c:v>
                </c:pt>
                <c:pt idx="303">
                  <c:v>62.5</c:v>
                </c:pt>
                <c:pt idx="304">
                  <c:v>62.5</c:v>
                </c:pt>
                <c:pt idx="305">
                  <c:v>62.5</c:v>
                </c:pt>
                <c:pt idx="306">
                  <c:v>62.7</c:v>
                </c:pt>
                <c:pt idx="307">
                  <c:v>62.9</c:v>
                </c:pt>
                <c:pt idx="308">
                  <c:v>63</c:v>
                </c:pt>
                <c:pt idx="309">
                  <c:v>63.2</c:v>
                </c:pt>
                <c:pt idx="310">
                  <c:v>63.2</c:v>
                </c:pt>
                <c:pt idx="311">
                  <c:v>63.2</c:v>
                </c:pt>
                <c:pt idx="312">
                  <c:v>63.5</c:v>
                </c:pt>
                <c:pt idx="313">
                  <c:v>63.6</c:v>
                </c:pt>
                <c:pt idx="314">
                  <c:v>63.6</c:v>
                </c:pt>
                <c:pt idx="315">
                  <c:v>64</c:v>
                </c:pt>
                <c:pt idx="316">
                  <c:v>64.099999999999994</c:v>
                </c:pt>
                <c:pt idx="317">
                  <c:v>64.7</c:v>
                </c:pt>
                <c:pt idx="318">
                  <c:v>64.8</c:v>
                </c:pt>
                <c:pt idx="319">
                  <c:v>66.7</c:v>
                </c:pt>
                <c:pt idx="320">
                  <c:v>66.7</c:v>
                </c:pt>
                <c:pt idx="321">
                  <c:v>66.7</c:v>
                </c:pt>
                <c:pt idx="322">
                  <c:v>66.7</c:v>
                </c:pt>
                <c:pt idx="323">
                  <c:v>68.5</c:v>
                </c:pt>
                <c:pt idx="324">
                  <c:v>69.3</c:v>
                </c:pt>
                <c:pt idx="325">
                  <c:v>70.599999999999994</c:v>
                </c:pt>
                <c:pt idx="326">
                  <c:v>70.8</c:v>
                </c:pt>
                <c:pt idx="327">
                  <c:v>71.8</c:v>
                </c:pt>
                <c:pt idx="328">
                  <c:v>72</c:v>
                </c:pt>
                <c:pt idx="329">
                  <c:v>73.7</c:v>
                </c:pt>
                <c:pt idx="330">
                  <c:v>73.900000000000006</c:v>
                </c:pt>
                <c:pt idx="331">
                  <c:v>75.8</c:v>
                </c:pt>
                <c:pt idx="332">
                  <c:v>77.8</c:v>
                </c:pt>
                <c:pt idx="333">
                  <c:v>91.9</c:v>
                </c:pt>
                <c:pt idx="334">
                  <c:v>93.8</c:v>
                </c:pt>
                <c:pt idx="335">
                  <c:v>93.8</c:v>
                </c:pt>
              </c:numCache>
            </c:numRef>
          </c:yVal>
          <c:smooth val="0"/>
        </c:ser>
        <c:ser>
          <c:idx val="2"/>
          <c:order val="1"/>
          <c:tx>
            <c:v>Linearer Teil</c:v>
          </c:tx>
          <c:spPr>
            <a:ln w="28575">
              <a:noFill/>
            </a:ln>
          </c:spPr>
          <c:trendline>
            <c:trendlineType val="linear"/>
            <c:dispRSqr val="1"/>
            <c:dispEq val="1"/>
            <c:trendlineLbl>
              <c:layout>
                <c:manualLayout>
                  <c:x val="-0.24922067769814962"/>
                  <c:y val="8.7050397770046181E-2"/>
                </c:manualLayout>
              </c:layout>
              <c:numFmt formatCode="General" sourceLinked="0"/>
            </c:trendlineLbl>
          </c:trendline>
          <c:yVal>
            <c:numRef>
              <c:f>Cd_lin_Ver!$B$2:$B$337</c:f>
              <c:numCache>
                <c:formatCode>General</c:formatCode>
                <c:ptCount val="336"/>
                <c:pt idx="13">
                  <c:v>20.6</c:v>
                </c:pt>
                <c:pt idx="14">
                  <c:v>20.7</c:v>
                </c:pt>
                <c:pt idx="15">
                  <c:v>20.8</c:v>
                </c:pt>
                <c:pt idx="16">
                  <c:v>21.5</c:v>
                </c:pt>
                <c:pt idx="17">
                  <c:v>21.7</c:v>
                </c:pt>
                <c:pt idx="18">
                  <c:v>21.7</c:v>
                </c:pt>
                <c:pt idx="19">
                  <c:v>21.8</c:v>
                </c:pt>
                <c:pt idx="20">
                  <c:v>21.8</c:v>
                </c:pt>
                <c:pt idx="21">
                  <c:v>21.9</c:v>
                </c:pt>
                <c:pt idx="22">
                  <c:v>22</c:v>
                </c:pt>
                <c:pt idx="23">
                  <c:v>22.5</c:v>
                </c:pt>
                <c:pt idx="24">
                  <c:v>22.5</c:v>
                </c:pt>
                <c:pt idx="25">
                  <c:v>22.6</c:v>
                </c:pt>
                <c:pt idx="26">
                  <c:v>22.6</c:v>
                </c:pt>
                <c:pt idx="27">
                  <c:v>22.7</c:v>
                </c:pt>
                <c:pt idx="28">
                  <c:v>22.7</c:v>
                </c:pt>
                <c:pt idx="29">
                  <c:v>22.7</c:v>
                </c:pt>
                <c:pt idx="30">
                  <c:v>22.7</c:v>
                </c:pt>
                <c:pt idx="31">
                  <c:v>23.3</c:v>
                </c:pt>
                <c:pt idx="32">
                  <c:v>23.3</c:v>
                </c:pt>
                <c:pt idx="33">
                  <c:v>23.6</c:v>
                </c:pt>
                <c:pt idx="34">
                  <c:v>23.8</c:v>
                </c:pt>
                <c:pt idx="35">
                  <c:v>23.8</c:v>
                </c:pt>
                <c:pt idx="36">
                  <c:v>23.8</c:v>
                </c:pt>
                <c:pt idx="37">
                  <c:v>23.9</c:v>
                </c:pt>
                <c:pt idx="38">
                  <c:v>24.2</c:v>
                </c:pt>
                <c:pt idx="39">
                  <c:v>24.4</c:v>
                </c:pt>
                <c:pt idx="40">
                  <c:v>24.7</c:v>
                </c:pt>
                <c:pt idx="41">
                  <c:v>24.9</c:v>
                </c:pt>
                <c:pt idx="42">
                  <c:v>24.9</c:v>
                </c:pt>
                <c:pt idx="43">
                  <c:v>25</c:v>
                </c:pt>
                <c:pt idx="44">
                  <c:v>25</c:v>
                </c:pt>
                <c:pt idx="45">
                  <c:v>25.1</c:v>
                </c:pt>
                <c:pt idx="46">
                  <c:v>25.3</c:v>
                </c:pt>
                <c:pt idx="47">
                  <c:v>25.8</c:v>
                </c:pt>
                <c:pt idx="48">
                  <c:v>26.1</c:v>
                </c:pt>
                <c:pt idx="49">
                  <c:v>26.3</c:v>
                </c:pt>
                <c:pt idx="50">
                  <c:v>26.3</c:v>
                </c:pt>
                <c:pt idx="51">
                  <c:v>26.3</c:v>
                </c:pt>
                <c:pt idx="52">
                  <c:v>26.3</c:v>
                </c:pt>
                <c:pt idx="53">
                  <c:v>26.3</c:v>
                </c:pt>
                <c:pt idx="54">
                  <c:v>26.3</c:v>
                </c:pt>
                <c:pt idx="55">
                  <c:v>26.3</c:v>
                </c:pt>
                <c:pt idx="56">
                  <c:v>26.5</c:v>
                </c:pt>
                <c:pt idx="57">
                  <c:v>26.9</c:v>
                </c:pt>
                <c:pt idx="58">
                  <c:v>26.9</c:v>
                </c:pt>
                <c:pt idx="59">
                  <c:v>27.2</c:v>
                </c:pt>
                <c:pt idx="60">
                  <c:v>27.6</c:v>
                </c:pt>
                <c:pt idx="61">
                  <c:v>27.8</c:v>
                </c:pt>
                <c:pt idx="62">
                  <c:v>27.8</c:v>
                </c:pt>
                <c:pt idx="63">
                  <c:v>27.8</c:v>
                </c:pt>
                <c:pt idx="64">
                  <c:v>27.8</c:v>
                </c:pt>
                <c:pt idx="65">
                  <c:v>27.9</c:v>
                </c:pt>
                <c:pt idx="66">
                  <c:v>28</c:v>
                </c:pt>
                <c:pt idx="67">
                  <c:v>28.4</c:v>
                </c:pt>
                <c:pt idx="68">
                  <c:v>28.5</c:v>
                </c:pt>
                <c:pt idx="69">
                  <c:v>28.6</c:v>
                </c:pt>
                <c:pt idx="70">
                  <c:v>28.6</c:v>
                </c:pt>
                <c:pt idx="71">
                  <c:v>28.8</c:v>
                </c:pt>
                <c:pt idx="72">
                  <c:v>28.9</c:v>
                </c:pt>
                <c:pt idx="73">
                  <c:v>29.7</c:v>
                </c:pt>
                <c:pt idx="74">
                  <c:v>30.4</c:v>
                </c:pt>
                <c:pt idx="75">
                  <c:v>30.9</c:v>
                </c:pt>
                <c:pt idx="76">
                  <c:v>31.2</c:v>
                </c:pt>
                <c:pt idx="77">
                  <c:v>31.3</c:v>
                </c:pt>
                <c:pt idx="78">
                  <c:v>31.3</c:v>
                </c:pt>
                <c:pt idx="79">
                  <c:v>31.3</c:v>
                </c:pt>
                <c:pt idx="80">
                  <c:v>31.4</c:v>
                </c:pt>
                <c:pt idx="81">
                  <c:v>31.5</c:v>
                </c:pt>
                <c:pt idx="82">
                  <c:v>31.6</c:v>
                </c:pt>
                <c:pt idx="83">
                  <c:v>31.6</c:v>
                </c:pt>
                <c:pt idx="84">
                  <c:v>31.7</c:v>
                </c:pt>
                <c:pt idx="85">
                  <c:v>31.8</c:v>
                </c:pt>
                <c:pt idx="86">
                  <c:v>31.9</c:v>
                </c:pt>
                <c:pt idx="87">
                  <c:v>32</c:v>
                </c:pt>
                <c:pt idx="88">
                  <c:v>32.1</c:v>
                </c:pt>
                <c:pt idx="89">
                  <c:v>32.5</c:v>
                </c:pt>
                <c:pt idx="90">
                  <c:v>32.799999999999997</c:v>
                </c:pt>
                <c:pt idx="91">
                  <c:v>32.9</c:v>
                </c:pt>
                <c:pt idx="92">
                  <c:v>32.9</c:v>
                </c:pt>
                <c:pt idx="93">
                  <c:v>33.1</c:v>
                </c:pt>
                <c:pt idx="94">
                  <c:v>33.299999999999997</c:v>
                </c:pt>
                <c:pt idx="95">
                  <c:v>33.299999999999997</c:v>
                </c:pt>
                <c:pt idx="96">
                  <c:v>33.299999999999997</c:v>
                </c:pt>
                <c:pt idx="97">
                  <c:v>33.299999999999997</c:v>
                </c:pt>
                <c:pt idx="98">
                  <c:v>33.299999999999997</c:v>
                </c:pt>
                <c:pt idx="99">
                  <c:v>33.299999999999997</c:v>
                </c:pt>
                <c:pt idx="100">
                  <c:v>33.299999999999997</c:v>
                </c:pt>
                <c:pt idx="101">
                  <c:v>33.299999999999997</c:v>
                </c:pt>
                <c:pt idx="102">
                  <c:v>33.4</c:v>
                </c:pt>
                <c:pt idx="103">
                  <c:v>33.700000000000003</c:v>
                </c:pt>
                <c:pt idx="104">
                  <c:v>33.700000000000003</c:v>
                </c:pt>
                <c:pt idx="105">
                  <c:v>33.799999999999997</c:v>
                </c:pt>
                <c:pt idx="106">
                  <c:v>33.799999999999997</c:v>
                </c:pt>
                <c:pt idx="107">
                  <c:v>33.799999999999997</c:v>
                </c:pt>
                <c:pt idx="108">
                  <c:v>33.9</c:v>
                </c:pt>
                <c:pt idx="109">
                  <c:v>34.299999999999997</c:v>
                </c:pt>
                <c:pt idx="110">
                  <c:v>34.299999999999997</c:v>
                </c:pt>
                <c:pt idx="111">
                  <c:v>34.4</c:v>
                </c:pt>
                <c:pt idx="112">
                  <c:v>34.700000000000003</c:v>
                </c:pt>
                <c:pt idx="113">
                  <c:v>34.799999999999997</c:v>
                </c:pt>
                <c:pt idx="114">
                  <c:v>34.799999999999997</c:v>
                </c:pt>
                <c:pt idx="115">
                  <c:v>35.200000000000003</c:v>
                </c:pt>
                <c:pt idx="116">
                  <c:v>35.200000000000003</c:v>
                </c:pt>
                <c:pt idx="117">
                  <c:v>35.299999999999997</c:v>
                </c:pt>
                <c:pt idx="118">
                  <c:v>35.5</c:v>
                </c:pt>
                <c:pt idx="119">
                  <c:v>35.700000000000003</c:v>
                </c:pt>
                <c:pt idx="120">
                  <c:v>36</c:v>
                </c:pt>
                <c:pt idx="121">
                  <c:v>36.200000000000003</c:v>
                </c:pt>
                <c:pt idx="122">
                  <c:v>36.200000000000003</c:v>
                </c:pt>
                <c:pt idx="123">
                  <c:v>36.4</c:v>
                </c:pt>
                <c:pt idx="124">
                  <c:v>36.799999999999997</c:v>
                </c:pt>
                <c:pt idx="125">
                  <c:v>36.9</c:v>
                </c:pt>
                <c:pt idx="126">
                  <c:v>37.1</c:v>
                </c:pt>
                <c:pt idx="127">
                  <c:v>37.5</c:v>
                </c:pt>
                <c:pt idx="128">
                  <c:v>37.5</c:v>
                </c:pt>
                <c:pt idx="129">
                  <c:v>37.5</c:v>
                </c:pt>
                <c:pt idx="130">
                  <c:v>37.799999999999997</c:v>
                </c:pt>
                <c:pt idx="131">
                  <c:v>38.1</c:v>
                </c:pt>
                <c:pt idx="132">
                  <c:v>38.200000000000003</c:v>
                </c:pt>
                <c:pt idx="133">
                  <c:v>38.200000000000003</c:v>
                </c:pt>
                <c:pt idx="134">
                  <c:v>38.299999999999997</c:v>
                </c:pt>
                <c:pt idx="135">
                  <c:v>38.700000000000003</c:v>
                </c:pt>
                <c:pt idx="136">
                  <c:v>38.700000000000003</c:v>
                </c:pt>
                <c:pt idx="137">
                  <c:v>38.700000000000003</c:v>
                </c:pt>
                <c:pt idx="138">
                  <c:v>38.9</c:v>
                </c:pt>
                <c:pt idx="139">
                  <c:v>39</c:v>
                </c:pt>
                <c:pt idx="140">
                  <c:v>39.1</c:v>
                </c:pt>
                <c:pt idx="141">
                  <c:v>39.200000000000003</c:v>
                </c:pt>
                <c:pt idx="142">
                  <c:v>39.5</c:v>
                </c:pt>
                <c:pt idx="143">
                  <c:v>39.5</c:v>
                </c:pt>
                <c:pt idx="144">
                  <c:v>39.6</c:v>
                </c:pt>
                <c:pt idx="145">
                  <c:v>39.799999999999997</c:v>
                </c:pt>
                <c:pt idx="146">
                  <c:v>40</c:v>
                </c:pt>
                <c:pt idx="147">
                  <c:v>40</c:v>
                </c:pt>
                <c:pt idx="148">
                  <c:v>40.299999999999997</c:v>
                </c:pt>
                <c:pt idx="149">
                  <c:v>40.6</c:v>
                </c:pt>
                <c:pt idx="150">
                  <c:v>40.6</c:v>
                </c:pt>
                <c:pt idx="151">
                  <c:v>40.6</c:v>
                </c:pt>
                <c:pt idx="152">
                  <c:v>40.700000000000003</c:v>
                </c:pt>
                <c:pt idx="153">
                  <c:v>41.2</c:v>
                </c:pt>
                <c:pt idx="154">
                  <c:v>41.4</c:v>
                </c:pt>
                <c:pt idx="155">
                  <c:v>41.5</c:v>
                </c:pt>
                <c:pt idx="156">
                  <c:v>41.5</c:v>
                </c:pt>
                <c:pt idx="157">
                  <c:v>41.6</c:v>
                </c:pt>
                <c:pt idx="158">
                  <c:v>41.7</c:v>
                </c:pt>
                <c:pt idx="159">
                  <c:v>41.8</c:v>
                </c:pt>
                <c:pt idx="160">
                  <c:v>41.9</c:v>
                </c:pt>
                <c:pt idx="161">
                  <c:v>41.9</c:v>
                </c:pt>
                <c:pt idx="162">
                  <c:v>42</c:v>
                </c:pt>
                <c:pt idx="163">
                  <c:v>42.2</c:v>
                </c:pt>
                <c:pt idx="164">
                  <c:v>42.4</c:v>
                </c:pt>
                <c:pt idx="165">
                  <c:v>42.4</c:v>
                </c:pt>
                <c:pt idx="166">
                  <c:v>42.6</c:v>
                </c:pt>
                <c:pt idx="167">
                  <c:v>42.9</c:v>
                </c:pt>
                <c:pt idx="168">
                  <c:v>42.9</c:v>
                </c:pt>
                <c:pt idx="169">
                  <c:v>43</c:v>
                </c:pt>
                <c:pt idx="170">
                  <c:v>43.2</c:v>
                </c:pt>
                <c:pt idx="171">
                  <c:v>44.1</c:v>
                </c:pt>
                <c:pt idx="172">
                  <c:v>44.2</c:v>
                </c:pt>
                <c:pt idx="173">
                  <c:v>44.3</c:v>
                </c:pt>
                <c:pt idx="174">
                  <c:v>44.4</c:v>
                </c:pt>
                <c:pt idx="175">
                  <c:v>44.4</c:v>
                </c:pt>
                <c:pt idx="176">
                  <c:v>44.4</c:v>
                </c:pt>
                <c:pt idx="177">
                  <c:v>44.5</c:v>
                </c:pt>
                <c:pt idx="178">
                  <c:v>44.7</c:v>
                </c:pt>
                <c:pt idx="179">
                  <c:v>44.8</c:v>
                </c:pt>
                <c:pt idx="180">
                  <c:v>44.8</c:v>
                </c:pt>
                <c:pt idx="181">
                  <c:v>44.9</c:v>
                </c:pt>
                <c:pt idx="182">
                  <c:v>45</c:v>
                </c:pt>
                <c:pt idx="183">
                  <c:v>45</c:v>
                </c:pt>
                <c:pt idx="184">
                  <c:v>45</c:v>
                </c:pt>
                <c:pt idx="185">
                  <c:v>45.2</c:v>
                </c:pt>
                <c:pt idx="186">
                  <c:v>45.3</c:v>
                </c:pt>
                <c:pt idx="187">
                  <c:v>45.5</c:v>
                </c:pt>
                <c:pt idx="188">
                  <c:v>45.5</c:v>
                </c:pt>
                <c:pt idx="189">
                  <c:v>45.5</c:v>
                </c:pt>
                <c:pt idx="190">
                  <c:v>45.6</c:v>
                </c:pt>
                <c:pt idx="191">
                  <c:v>45.8</c:v>
                </c:pt>
                <c:pt idx="192">
                  <c:v>46</c:v>
                </c:pt>
                <c:pt idx="193">
                  <c:v>46.2</c:v>
                </c:pt>
                <c:pt idx="194">
                  <c:v>46.2</c:v>
                </c:pt>
                <c:pt idx="195">
                  <c:v>46.2</c:v>
                </c:pt>
                <c:pt idx="196">
                  <c:v>46.2</c:v>
                </c:pt>
                <c:pt idx="197">
                  <c:v>46.7</c:v>
                </c:pt>
                <c:pt idx="198">
                  <c:v>46.7</c:v>
                </c:pt>
                <c:pt idx="199">
                  <c:v>47.1</c:v>
                </c:pt>
                <c:pt idx="200">
                  <c:v>47.1</c:v>
                </c:pt>
                <c:pt idx="201">
                  <c:v>47.4</c:v>
                </c:pt>
                <c:pt idx="202">
                  <c:v>47.5</c:v>
                </c:pt>
                <c:pt idx="203">
                  <c:v>47.5</c:v>
                </c:pt>
                <c:pt idx="204">
                  <c:v>47.5</c:v>
                </c:pt>
                <c:pt idx="205">
                  <c:v>47.6</c:v>
                </c:pt>
                <c:pt idx="206">
                  <c:v>47.8</c:v>
                </c:pt>
                <c:pt idx="207">
                  <c:v>48</c:v>
                </c:pt>
                <c:pt idx="208">
                  <c:v>48</c:v>
                </c:pt>
                <c:pt idx="209">
                  <c:v>48.1</c:v>
                </c:pt>
                <c:pt idx="210">
                  <c:v>48.1</c:v>
                </c:pt>
                <c:pt idx="211">
                  <c:v>48.2</c:v>
                </c:pt>
                <c:pt idx="212">
                  <c:v>48.6</c:v>
                </c:pt>
                <c:pt idx="213">
                  <c:v>48.7</c:v>
                </c:pt>
                <c:pt idx="214">
                  <c:v>48.8</c:v>
                </c:pt>
                <c:pt idx="215">
                  <c:v>48.8</c:v>
                </c:pt>
                <c:pt idx="216">
                  <c:v>49.1</c:v>
                </c:pt>
                <c:pt idx="217">
                  <c:v>49.3</c:v>
                </c:pt>
                <c:pt idx="218">
                  <c:v>49.4</c:v>
                </c:pt>
                <c:pt idx="219">
                  <c:v>50</c:v>
                </c:pt>
                <c:pt idx="220">
                  <c:v>50</c:v>
                </c:pt>
                <c:pt idx="221">
                  <c:v>50</c:v>
                </c:pt>
                <c:pt idx="222">
                  <c:v>50</c:v>
                </c:pt>
                <c:pt idx="223">
                  <c:v>50</c:v>
                </c:pt>
                <c:pt idx="224">
                  <c:v>50</c:v>
                </c:pt>
                <c:pt idx="225">
                  <c:v>50</c:v>
                </c:pt>
                <c:pt idx="226">
                  <c:v>50</c:v>
                </c:pt>
                <c:pt idx="227">
                  <c:v>50</c:v>
                </c:pt>
                <c:pt idx="228">
                  <c:v>50</c:v>
                </c:pt>
                <c:pt idx="229">
                  <c:v>50</c:v>
                </c:pt>
                <c:pt idx="230">
                  <c:v>50</c:v>
                </c:pt>
                <c:pt idx="231">
                  <c:v>50</c:v>
                </c:pt>
                <c:pt idx="232">
                  <c:v>50</c:v>
                </c:pt>
                <c:pt idx="233">
                  <c:v>50</c:v>
                </c:pt>
                <c:pt idx="234">
                  <c:v>50</c:v>
                </c:pt>
                <c:pt idx="235">
                  <c:v>50.9</c:v>
                </c:pt>
                <c:pt idx="236">
                  <c:v>51</c:v>
                </c:pt>
                <c:pt idx="237">
                  <c:v>51.1</c:v>
                </c:pt>
                <c:pt idx="238">
                  <c:v>51.3</c:v>
                </c:pt>
                <c:pt idx="239">
                  <c:v>51.4</c:v>
                </c:pt>
                <c:pt idx="240">
                  <c:v>51.9</c:v>
                </c:pt>
                <c:pt idx="241">
                  <c:v>51.9</c:v>
                </c:pt>
                <c:pt idx="242">
                  <c:v>51.9</c:v>
                </c:pt>
                <c:pt idx="243">
                  <c:v>52</c:v>
                </c:pt>
                <c:pt idx="244">
                  <c:v>52.2</c:v>
                </c:pt>
                <c:pt idx="245">
                  <c:v>52.4</c:v>
                </c:pt>
                <c:pt idx="246">
                  <c:v>52.4</c:v>
                </c:pt>
                <c:pt idx="247">
                  <c:v>52.4</c:v>
                </c:pt>
                <c:pt idx="248">
                  <c:v>52.6</c:v>
                </c:pt>
                <c:pt idx="249">
                  <c:v>52.9</c:v>
                </c:pt>
                <c:pt idx="250">
                  <c:v>53</c:v>
                </c:pt>
                <c:pt idx="251">
                  <c:v>53.3</c:v>
                </c:pt>
                <c:pt idx="252">
                  <c:v>53.3</c:v>
                </c:pt>
                <c:pt idx="253">
                  <c:v>53.3</c:v>
                </c:pt>
                <c:pt idx="254">
                  <c:v>53.3</c:v>
                </c:pt>
                <c:pt idx="255">
                  <c:v>53.3</c:v>
                </c:pt>
                <c:pt idx="256">
                  <c:v>53.6</c:v>
                </c:pt>
                <c:pt idx="257">
                  <c:v>53.6</c:v>
                </c:pt>
                <c:pt idx="258">
                  <c:v>53.6</c:v>
                </c:pt>
                <c:pt idx="259">
                  <c:v>53.8</c:v>
                </c:pt>
                <c:pt idx="260">
                  <c:v>54.1</c:v>
                </c:pt>
                <c:pt idx="261">
                  <c:v>54.2</c:v>
                </c:pt>
                <c:pt idx="262">
                  <c:v>54.2</c:v>
                </c:pt>
                <c:pt idx="263">
                  <c:v>54.2</c:v>
                </c:pt>
                <c:pt idx="264">
                  <c:v>54.2</c:v>
                </c:pt>
                <c:pt idx="265">
                  <c:v>54.2</c:v>
                </c:pt>
                <c:pt idx="266">
                  <c:v>54.4</c:v>
                </c:pt>
                <c:pt idx="267">
                  <c:v>54.5</c:v>
                </c:pt>
                <c:pt idx="268">
                  <c:v>54.5</c:v>
                </c:pt>
                <c:pt idx="269">
                  <c:v>54.6</c:v>
                </c:pt>
                <c:pt idx="270">
                  <c:v>55</c:v>
                </c:pt>
                <c:pt idx="271">
                  <c:v>55</c:v>
                </c:pt>
                <c:pt idx="272">
                  <c:v>55</c:v>
                </c:pt>
                <c:pt idx="273">
                  <c:v>55.4</c:v>
                </c:pt>
                <c:pt idx="274">
                  <c:v>55.5</c:v>
                </c:pt>
                <c:pt idx="275">
                  <c:v>55.6</c:v>
                </c:pt>
                <c:pt idx="276">
                  <c:v>56</c:v>
                </c:pt>
                <c:pt idx="277">
                  <c:v>56.3</c:v>
                </c:pt>
                <c:pt idx="278">
                  <c:v>56.3</c:v>
                </c:pt>
                <c:pt idx="279">
                  <c:v>56.4</c:v>
                </c:pt>
                <c:pt idx="280">
                  <c:v>56.9</c:v>
                </c:pt>
                <c:pt idx="281">
                  <c:v>57.1</c:v>
                </c:pt>
                <c:pt idx="282">
                  <c:v>57.3</c:v>
                </c:pt>
                <c:pt idx="283">
                  <c:v>57.4</c:v>
                </c:pt>
                <c:pt idx="284">
                  <c:v>57.9</c:v>
                </c:pt>
                <c:pt idx="285">
                  <c:v>57.9</c:v>
                </c:pt>
                <c:pt idx="286">
                  <c:v>57.9</c:v>
                </c:pt>
                <c:pt idx="287">
                  <c:v>58.1</c:v>
                </c:pt>
                <c:pt idx="288">
                  <c:v>58.8</c:v>
                </c:pt>
                <c:pt idx="289">
                  <c:v>58.8</c:v>
                </c:pt>
                <c:pt idx="290">
                  <c:v>59.3</c:v>
                </c:pt>
                <c:pt idx="291">
                  <c:v>59.4</c:v>
                </c:pt>
                <c:pt idx="292">
                  <c:v>60</c:v>
                </c:pt>
                <c:pt idx="293">
                  <c:v>60</c:v>
                </c:pt>
                <c:pt idx="294">
                  <c:v>60.2</c:v>
                </c:pt>
                <c:pt idx="295">
                  <c:v>60.8</c:v>
                </c:pt>
                <c:pt idx="296">
                  <c:v>60.9</c:v>
                </c:pt>
                <c:pt idx="297">
                  <c:v>60.9</c:v>
                </c:pt>
                <c:pt idx="298">
                  <c:v>60.9</c:v>
                </c:pt>
                <c:pt idx="299">
                  <c:v>60.9</c:v>
                </c:pt>
                <c:pt idx="300">
                  <c:v>61.5</c:v>
                </c:pt>
                <c:pt idx="301">
                  <c:v>62.2</c:v>
                </c:pt>
                <c:pt idx="302">
                  <c:v>62.3</c:v>
                </c:pt>
                <c:pt idx="303">
                  <c:v>62.5</c:v>
                </c:pt>
                <c:pt idx="304">
                  <c:v>62.5</c:v>
                </c:pt>
                <c:pt idx="305">
                  <c:v>62.5</c:v>
                </c:pt>
                <c:pt idx="306">
                  <c:v>62.7</c:v>
                </c:pt>
                <c:pt idx="307">
                  <c:v>62.9</c:v>
                </c:pt>
                <c:pt idx="308">
                  <c:v>63</c:v>
                </c:pt>
                <c:pt idx="309">
                  <c:v>63.2</c:v>
                </c:pt>
                <c:pt idx="310">
                  <c:v>63.2</c:v>
                </c:pt>
                <c:pt idx="311">
                  <c:v>63.2</c:v>
                </c:pt>
                <c:pt idx="312">
                  <c:v>63.5</c:v>
                </c:pt>
                <c:pt idx="313">
                  <c:v>63.6</c:v>
                </c:pt>
                <c:pt idx="314">
                  <c:v>63.6</c:v>
                </c:pt>
              </c:numCache>
            </c:numRef>
          </c:yVal>
          <c:smooth val="0"/>
        </c:ser>
        <c:ser>
          <c:idx val="1"/>
          <c:order val="2"/>
          <c:tx>
            <c:v>Start</c:v>
          </c:tx>
          <c:spPr>
            <a:ln w="28575">
              <a:noFill/>
            </a:ln>
          </c:spPr>
          <c:trendline>
            <c:trendlineType val="poly"/>
            <c:order val="4"/>
            <c:dispRSqr val="1"/>
            <c:dispEq val="1"/>
            <c:trendlineLbl>
              <c:layout>
                <c:manualLayout>
                  <c:x val="4.5479755962285082E-2"/>
                  <c:y val="7.0390038454495513E-2"/>
                </c:manualLayout>
              </c:layout>
              <c:numFmt formatCode="General" sourceLinked="0"/>
            </c:trendlineLbl>
          </c:trendline>
          <c:yVal>
            <c:numRef>
              <c:f>Cd_lin_Ver!$C$2:$C$14</c:f>
              <c:numCache>
                <c:formatCode>General</c:formatCode>
                <c:ptCount val="13"/>
                <c:pt idx="0">
                  <c:v>6</c:v>
                </c:pt>
                <c:pt idx="1">
                  <c:v>10</c:v>
                </c:pt>
                <c:pt idx="2">
                  <c:v>14.7</c:v>
                </c:pt>
                <c:pt idx="3">
                  <c:v>14.7</c:v>
                </c:pt>
                <c:pt idx="4">
                  <c:v>15.6</c:v>
                </c:pt>
                <c:pt idx="5">
                  <c:v>16.100000000000001</c:v>
                </c:pt>
                <c:pt idx="6">
                  <c:v>17.600000000000001</c:v>
                </c:pt>
                <c:pt idx="7">
                  <c:v>18.100000000000001</c:v>
                </c:pt>
                <c:pt idx="8">
                  <c:v>18.5</c:v>
                </c:pt>
                <c:pt idx="9">
                  <c:v>18.5</c:v>
                </c:pt>
                <c:pt idx="10">
                  <c:v>18.7</c:v>
                </c:pt>
                <c:pt idx="11">
                  <c:v>18.7</c:v>
                </c:pt>
                <c:pt idx="12">
                  <c:v>18.899999999999999</c:v>
                </c:pt>
              </c:numCache>
            </c:numRef>
          </c:yVal>
          <c:smooth val="0"/>
        </c:ser>
        <c:ser>
          <c:idx val="3"/>
          <c:order val="3"/>
          <c:tx>
            <c:v>Ende</c:v>
          </c:tx>
          <c:spPr>
            <a:ln w="28575">
              <a:noFill/>
            </a:ln>
          </c:spPr>
          <c:trendline>
            <c:trendlineType val="poly"/>
            <c:order val="5"/>
            <c:dispRSqr val="1"/>
            <c:dispEq val="1"/>
            <c:trendlineLbl>
              <c:layout>
                <c:manualLayout>
                  <c:x val="7.9866888519134774E-2"/>
                  <c:y val="8.5925247716128514E-2"/>
                </c:manualLayout>
              </c:layout>
              <c:numFmt formatCode="General" sourceLinked="0"/>
            </c:trendlineLbl>
          </c:trendline>
          <c:yVal>
            <c:numRef>
              <c:f>Cd_lin_Ver!$D$317:$D$337</c:f>
              <c:numCache>
                <c:formatCode>General</c:formatCode>
                <c:ptCount val="21"/>
                <c:pt idx="0">
                  <c:v>64</c:v>
                </c:pt>
                <c:pt idx="1">
                  <c:v>64.099999999999994</c:v>
                </c:pt>
                <c:pt idx="2">
                  <c:v>64.7</c:v>
                </c:pt>
                <c:pt idx="3">
                  <c:v>64.8</c:v>
                </c:pt>
                <c:pt idx="4">
                  <c:v>66.7</c:v>
                </c:pt>
                <c:pt idx="5">
                  <c:v>66.7</c:v>
                </c:pt>
                <c:pt idx="6">
                  <c:v>66.7</c:v>
                </c:pt>
                <c:pt idx="7">
                  <c:v>66.7</c:v>
                </c:pt>
                <c:pt idx="8">
                  <c:v>68.5</c:v>
                </c:pt>
                <c:pt idx="9">
                  <c:v>69.3</c:v>
                </c:pt>
                <c:pt idx="10">
                  <c:v>70.599999999999994</c:v>
                </c:pt>
                <c:pt idx="11">
                  <c:v>70.8</c:v>
                </c:pt>
                <c:pt idx="12">
                  <c:v>71.8</c:v>
                </c:pt>
                <c:pt idx="13">
                  <c:v>72</c:v>
                </c:pt>
                <c:pt idx="14">
                  <c:v>73.7</c:v>
                </c:pt>
                <c:pt idx="15">
                  <c:v>73.900000000000006</c:v>
                </c:pt>
                <c:pt idx="16">
                  <c:v>75.8</c:v>
                </c:pt>
                <c:pt idx="17">
                  <c:v>77.8</c:v>
                </c:pt>
                <c:pt idx="18">
                  <c:v>91.9</c:v>
                </c:pt>
                <c:pt idx="19">
                  <c:v>93.8</c:v>
                </c:pt>
                <c:pt idx="20">
                  <c:v>93.8</c:v>
                </c:pt>
              </c:numCache>
            </c:numRef>
          </c:yVal>
          <c:smooth val="0"/>
        </c:ser>
        <c:dLbls>
          <c:showLegendKey val="0"/>
          <c:showVal val="0"/>
          <c:showCatName val="0"/>
          <c:showSerName val="0"/>
          <c:showPercent val="0"/>
          <c:showBubbleSize val="0"/>
        </c:dLbls>
        <c:axId val="100480128"/>
        <c:axId val="100481664"/>
      </c:scatterChart>
      <c:valAx>
        <c:axId val="100480128"/>
        <c:scaling>
          <c:orientation val="minMax"/>
        </c:scaling>
        <c:delete val="0"/>
        <c:axPos val="b"/>
        <c:majorTickMark val="out"/>
        <c:minorTickMark val="none"/>
        <c:tickLblPos val="nextTo"/>
        <c:crossAx val="100481664"/>
        <c:crosses val="autoZero"/>
        <c:crossBetween val="midCat"/>
      </c:valAx>
      <c:valAx>
        <c:axId val="100481664"/>
        <c:scaling>
          <c:orientation val="minMax"/>
        </c:scaling>
        <c:delete val="0"/>
        <c:axPos val="l"/>
        <c:majorGridlines/>
        <c:numFmt formatCode="General" sourceLinked="1"/>
        <c:majorTickMark val="out"/>
        <c:minorTickMark val="none"/>
        <c:tickLblPos val="nextTo"/>
        <c:crossAx val="100480128"/>
        <c:crosses val="autoZero"/>
        <c:crossBetween val="midCat"/>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2438400</xdr:colOff>
          <xdr:row>11</xdr:row>
          <xdr:rowOff>28575</xdr:rowOff>
        </xdr:from>
        <xdr:to>
          <xdr:col>1</xdr:col>
          <xdr:colOff>3752850</xdr:colOff>
          <xdr:row>11</xdr:row>
          <xdr:rowOff>1895475</xdr:rowOff>
        </xdr:to>
        <xdr:sp macro="" textlink="">
          <xdr:nvSpPr>
            <xdr:cNvPr id="3075" name="Object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114300</xdr:colOff>
      <xdr:row>748</xdr:row>
      <xdr:rowOff>95250</xdr:rowOff>
    </xdr:from>
    <xdr:to>
      <xdr:col>21</xdr:col>
      <xdr:colOff>133350</xdr:colOff>
      <xdr:row>774</xdr:row>
      <xdr:rowOff>57150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447675</xdr:colOff>
      <xdr:row>329</xdr:row>
      <xdr:rowOff>85725</xdr:rowOff>
    </xdr:from>
    <xdr:to>
      <xdr:col>21</xdr:col>
      <xdr:colOff>466725</xdr:colOff>
      <xdr:row>355</xdr:row>
      <xdr:rowOff>47625</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257175</xdr:colOff>
      <xdr:row>309</xdr:row>
      <xdr:rowOff>47625</xdr:rowOff>
    </xdr:from>
    <xdr:to>
      <xdr:col>21</xdr:col>
      <xdr:colOff>276225</xdr:colOff>
      <xdr:row>335</xdr:row>
      <xdr:rowOff>9525</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ingo.mueller@smul.sachsen.de" TargetMode="External"/><Relationship Id="rId6" Type="http://schemas.openxmlformats.org/officeDocument/2006/relationships/image" Target="../media/image2.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blocked::mailto:ingo.mueller@smul.sachsen.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1:O36"/>
  <sheetViews>
    <sheetView showGridLines="0" zoomScale="116" zoomScaleNormal="116" workbookViewId="0">
      <selection activeCell="C7" sqref="C7"/>
    </sheetView>
  </sheetViews>
  <sheetFormatPr baseColWidth="10" defaultRowHeight="15" x14ac:dyDescent="0.25"/>
  <cols>
    <col min="1" max="1" width="1.28515625" customWidth="1"/>
    <col min="2" max="2" width="27.28515625" customWidth="1"/>
    <col min="3" max="3" width="9" customWidth="1"/>
    <col min="4" max="4" width="10.5703125" customWidth="1"/>
    <col min="5" max="5" width="9.5703125" customWidth="1"/>
    <col min="6" max="6" width="6.42578125" customWidth="1"/>
    <col min="7" max="7" width="27" customWidth="1"/>
    <col min="8" max="8" width="8.42578125" customWidth="1"/>
    <col min="9" max="9" width="6.85546875" customWidth="1"/>
    <col min="10" max="10" width="24.28515625" customWidth="1"/>
  </cols>
  <sheetData>
    <row r="1" spans="2:15" s="4" customFormat="1" ht="28.5" customHeight="1" x14ac:dyDescent="0.55000000000000004">
      <c r="B1" s="63" t="s">
        <v>121</v>
      </c>
    </row>
    <row r="2" spans="2:15" s="5" customFormat="1" ht="59.25" customHeight="1" x14ac:dyDescent="0.2">
      <c r="B2" s="75" t="s">
        <v>71</v>
      </c>
      <c r="C2" s="75"/>
      <c r="D2" s="75"/>
      <c r="E2" s="75"/>
      <c r="F2" s="75"/>
      <c r="G2" s="75"/>
      <c r="H2" s="75"/>
      <c r="I2" s="75"/>
      <c r="J2" s="75"/>
      <c r="K2" s="6"/>
      <c r="L2" s="6"/>
      <c r="M2" s="6"/>
      <c r="N2" s="6"/>
      <c r="O2" s="6"/>
    </row>
    <row r="3" spans="2:15" s="5" customFormat="1" ht="7.5" customHeight="1" x14ac:dyDescent="0.2"/>
    <row r="4" spans="2:15" s="5" customFormat="1" ht="14.25" x14ac:dyDescent="0.2">
      <c r="B4" s="13" t="s">
        <v>61</v>
      </c>
    </row>
    <row r="5" spans="2:15" s="5" customFormat="1" ht="5.25" customHeight="1" thickBot="1" x14ac:dyDescent="0.3">
      <c r="B5" s="9"/>
    </row>
    <row r="6" spans="2:15" s="5" customFormat="1" x14ac:dyDescent="0.25">
      <c r="B6" s="14" t="s">
        <v>51</v>
      </c>
      <c r="C6" s="66" t="s">
        <v>31</v>
      </c>
      <c r="D6" s="66" t="s">
        <v>32</v>
      </c>
      <c r="E6" s="66" t="s">
        <v>33</v>
      </c>
      <c r="F6" s="15"/>
      <c r="G6" s="15"/>
      <c r="H6" s="15"/>
      <c r="I6" s="15"/>
      <c r="J6" s="16"/>
    </row>
    <row r="7" spans="2:15" s="5" customFormat="1" ht="16.5" x14ac:dyDescent="0.25">
      <c r="B7" s="17" t="s">
        <v>41</v>
      </c>
      <c r="C7" s="72">
        <v>53</v>
      </c>
      <c r="D7" s="72">
        <v>330</v>
      </c>
      <c r="E7" s="71">
        <v>13.6</v>
      </c>
      <c r="F7" s="11" t="s">
        <v>120</v>
      </c>
      <c r="G7" s="11"/>
      <c r="H7" s="11"/>
      <c r="I7" s="11"/>
      <c r="J7" s="18"/>
    </row>
    <row r="8" spans="2:15" s="5" customFormat="1" thickBot="1" x14ac:dyDescent="0.25">
      <c r="B8" s="19" t="s">
        <v>52</v>
      </c>
      <c r="C8" s="20" t="s">
        <v>53</v>
      </c>
      <c r="D8" s="20" t="s">
        <v>54</v>
      </c>
      <c r="E8" s="20" t="s">
        <v>55</v>
      </c>
      <c r="F8" s="70">
        <f>IF(C7&lt;20,2,IF(C7&lt;25,1,IF(C7&gt;1000,2,IF(C7&gt;500,1,0))))</f>
        <v>0</v>
      </c>
      <c r="G8" s="70">
        <f>IF(D7&lt;150,2,IF(D7&lt;200,1,IF(D7&gt;2000,2,IF(D7&gt;1500,1,0))))</f>
        <v>0</v>
      </c>
      <c r="H8" s="70">
        <f>IF(E7&lt;1.5,2,IF(E7&lt;2,1,IF(E7&gt;20,2,IF(E7&gt;15,1,0))))</f>
        <v>0</v>
      </c>
      <c r="I8" s="70">
        <f>LARGE(F8:H8,1)</f>
        <v>0</v>
      </c>
      <c r="J8" s="21"/>
    </row>
    <row r="9" spans="2:15" s="5" customFormat="1" ht="10.5" customHeight="1" x14ac:dyDescent="0.25">
      <c r="C9"/>
      <c r="D9"/>
      <c r="E9"/>
    </row>
    <row r="10" spans="2:15" s="5" customFormat="1" ht="11.25" customHeight="1" x14ac:dyDescent="0.2">
      <c r="B10" s="22" t="s">
        <v>109</v>
      </c>
      <c r="C10" s="74" t="s">
        <v>114</v>
      </c>
      <c r="D10" s="74"/>
      <c r="E10" s="74"/>
      <c r="F10" s="23"/>
      <c r="G10" s="22" t="s">
        <v>109</v>
      </c>
      <c r="H10" s="74" t="s">
        <v>114</v>
      </c>
      <c r="I10" s="74"/>
      <c r="J10" s="74"/>
    </row>
    <row r="11" spans="2:15" s="5" customFormat="1" ht="14.25" x14ac:dyDescent="0.2">
      <c r="B11" s="22" t="s">
        <v>38</v>
      </c>
      <c r="C11" s="24" t="s">
        <v>31</v>
      </c>
      <c r="D11" s="24" t="s">
        <v>32</v>
      </c>
      <c r="E11" s="24" t="s">
        <v>33</v>
      </c>
      <c r="F11" s="23"/>
      <c r="G11" s="22" t="s">
        <v>118</v>
      </c>
      <c r="H11" s="24" t="s">
        <v>31</v>
      </c>
      <c r="I11" s="25" t="s">
        <v>32</v>
      </c>
      <c r="J11" s="24" t="s">
        <v>33</v>
      </c>
    </row>
    <row r="12" spans="2:15" s="5" customFormat="1" ht="12" customHeight="1" x14ac:dyDescent="0.2">
      <c r="B12" s="25" t="s">
        <v>39</v>
      </c>
      <c r="C12" s="26">
        <f>IF(C7="","",IF(F8=2,"",As_Modell!$N4))</f>
        <v>12.665971001372306</v>
      </c>
      <c r="D12" s="26">
        <f>IF(D7="","",IF(G8=2,"",Pb_Modell!$N4))</f>
        <v>76.565360235914369</v>
      </c>
      <c r="E12" s="26">
        <f>IF(E7="","",IF(H8=2,"",Cd_Modell!$N4))</f>
        <v>6.0723327228826545</v>
      </c>
      <c r="F12" s="23"/>
      <c r="G12" s="25" t="s">
        <v>39</v>
      </c>
      <c r="H12" s="26">
        <f>IF(C7="","",IF(F8=2,"",As_Modell!$Y16))</f>
        <v>12.397123999999998</v>
      </c>
      <c r="I12" s="48">
        <f>IF(D7="","",IF(G8=2,"",Pb_Modell!$Y16))</f>
        <v>81.014340000000004</v>
      </c>
      <c r="J12" s="26">
        <f>IF(E7="","",IF(H8=2,"",Cd_Modell!$Y16))</f>
        <v>5.7683583999999994</v>
      </c>
    </row>
    <row r="13" spans="2:15" s="5" customFormat="1" ht="12" customHeight="1" x14ac:dyDescent="0.2">
      <c r="B13" s="25" t="s">
        <v>34</v>
      </c>
      <c r="C13" s="26"/>
      <c r="D13" s="26"/>
      <c r="E13" s="26"/>
      <c r="F13" s="23"/>
      <c r="G13" s="25" t="s">
        <v>56</v>
      </c>
      <c r="H13" s="26">
        <f>IF(C7="","",IF(F8=2,"",As_Modell!$X16))</f>
        <v>12.059368568</v>
      </c>
      <c r="I13" s="48">
        <f>IF(D7="","",IF(G8=2,"",Pb_Modell!$X16))</f>
        <v>78.392992422058526</v>
      </c>
      <c r="J13" s="26">
        <f>IF(E7="","",IF(H8=2,"",Cd_Modell!$X16))</f>
        <v>5.5756797119486698</v>
      </c>
    </row>
    <row r="14" spans="2:15" s="5" customFormat="1" ht="12" customHeight="1" x14ac:dyDescent="0.2">
      <c r="B14" s="25" t="s">
        <v>35</v>
      </c>
      <c r="C14" s="26">
        <f>IF(C7="","",IF(F8=2,"",As_Modell!$M6))</f>
        <v>9.8092203210298923</v>
      </c>
      <c r="D14" s="26">
        <f>IF(D7="","",IF(G8=2,"",Pb_Modell!$M6))</f>
        <v>47.073149744315664</v>
      </c>
      <c r="E14" s="26">
        <f>IF(E7="","",IF(H8=2,"",Cd_Modell!$M6))</f>
        <v>5.1020760266527354</v>
      </c>
      <c r="F14" s="23"/>
      <c r="G14" s="25" t="s">
        <v>36</v>
      </c>
      <c r="H14" s="26">
        <f>IF(C7="","",IF(F8=2,"",As_Modell!$Z16))</f>
        <v>12.734879431999998</v>
      </c>
      <c r="I14" s="48">
        <f>IF(D7="","",IF(G8=2,"",Pb_Modell!$Z16))</f>
        <v>83.635687577941482</v>
      </c>
      <c r="J14" s="26">
        <f>IF(E7="","",IF(H8=2,"",Cd_Modell!$Z16))</f>
        <v>5.961037088051329</v>
      </c>
    </row>
    <row r="15" spans="2:15" s="5" customFormat="1" ht="12" customHeight="1" x14ac:dyDescent="0.2">
      <c r="B15" s="25" t="s">
        <v>36</v>
      </c>
      <c r="C15" s="26">
        <f>IF(C7="","",IF(F8=2,"",As_Modell!$O6))</f>
        <v>16.354696515855256</v>
      </c>
      <c r="D15" s="26">
        <f>IF(D7="","",IF(G8=2,"",Pb_Modell!$O6))</f>
        <v>125.25928134260913</v>
      </c>
      <c r="E15" s="26">
        <f>IF(E7="","",IF(H8=2,"",Cd_Modell!$O6))</f>
        <v>7.2104802911112662</v>
      </c>
      <c r="F15" s="23"/>
      <c r="G15" s="25" t="s">
        <v>40</v>
      </c>
      <c r="H15" s="26">
        <f>IF(C7="","",IF(F8=2,"",As_Modell!$S24))</f>
        <v>12.397123999999998</v>
      </c>
      <c r="I15" s="48">
        <f>IF(D7="","",IF(G8=2,"",Pb_Modell!$S24))</f>
        <v>81.014340000000004</v>
      </c>
      <c r="J15" s="26">
        <f>IF(E7="","",IF(H8=2,"",Cd_Modell!$S24))</f>
        <v>5.7683583999999994</v>
      </c>
    </row>
    <row r="16" spans="2:15" s="5" customFormat="1" ht="12" customHeight="1" x14ac:dyDescent="0.2">
      <c r="B16" s="25" t="s">
        <v>37</v>
      </c>
      <c r="C16" s="26"/>
      <c r="D16" s="26"/>
      <c r="E16" s="26"/>
      <c r="F16" s="23"/>
      <c r="G16" s="25" t="s">
        <v>57</v>
      </c>
      <c r="H16" s="26">
        <f>IF(C7="","",IF(F8=2,"",As_Modell!$S22))</f>
        <v>5.707040000000001</v>
      </c>
      <c r="I16" s="48">
        <f>IF(D7="","",IF(G8=2,"",Pb_Modell!$S22))</f>
        <v>45.950519999999997</v>
      </c>
      <c r="J16" s="26">
        <f>IF(E7="","",IF(H8=2,"",Cd_Modell!$S22))</f>
        <v>3.2677671999999998</v>
      </c>
    </row>
    <row r="17" spans="2:11" s="5" customFormat="1" ht="12" customHeight="1" x14ac:dyDescent="0.2">
      <c r="B17" s="25" t="s">
        <v>35</v>
      </c>
      <c r="C17" s="26">
        <f>IF(C7="","",IF(F8=2,"",As_Modell!$M5))</f>
        <v>9.375903090303348</v>
      </c>
      <c r="D17" s="26">
        <f>IF(D7="","",IF(G8=2,"",Pb_Modell!$M5))</f>
        <v>42.817878664034588</v>
      </c>
      <c r="E17" s="26">
        <f>IF(E7="","",IF(H8=2,"",Cd_Modell!$M5))</f>
        <v>4.9394502379615179</v>
      </c>
      <c r="F17" s="23"/>
      <c r="G17" s="25" t="s">
        <v>58</v>
      </c>
      <c r="H17" s="26">
        <f>IF(C7="","",IF(F8=2,"",As_Modell!$S26))</f>
        <v>19.087207999999997</v>
      </c>
      <c r="I17" s="48">
        <f>IF(D7="","",IF(G8=2,"",Pb_Modell!$S26))</f>
        <v>116.07815999999998</v>
      </c>
      <c r="J17" s="26">
        <f>IF(E7="","",IF(H8=2,"",Cd_Modell!$S26))</f>
        <v>8.2689495999999991</v>
      </c>
    </row>
    <row r="18" spans="2:11" s="5" customFormat="1" ht="12" customHeight="1" x14ac:dyDescent="0.2">
      <c r="B18" s="25" t="s">
        <v>36</v>
      </c>
      <c r="C18" s="26">
        <f>IF(C7="","",IF(F8=2,"",As_Modell!$O5))</f>
        <v>17.149989913113206</v>
      </c>
      <c r="D18" s="26">
        <f>IF(D7="","",IF(G8=2,"",Pb_Modell!$O5))</f>
        <v>137.70763735800665</v>
      </c>
      <c r="E18" s="26">
        <f>IF(E7="","",IF(H8=2,"",Cd_Modell!$O5))</f>
        <v>7.4478771647901469</v>
      </c>
      <c r="F18" s="23"/>
      <c r="G18" s="25" t="s">
        <v>59</v>
      </c>
      <c r="H18" s="26">
        <f>IF(C7="","",IF(F8=2,"",As_Modell!$S21))</f>
        <v>4.8708060000000009</v>
      </c>
      <c r="I18" s="48">
        <f>IF(D7="","",IF(G8=2,"",Pb_Modell!$S21))</f>
        <v>41.567460000000004</v>
      </c>
      <c r="J18" s="26">
        <f>IF(E7="","",IF(H8=2,"",Cd_Modell!$S21))</f>
        <v>2.9551847999999996</v>
      </c>
      <c r="K18" s="10"/>
    </row>
    <row r="19" spans="2:11" s="5" customFormat="1" ht="12" customHeight="1" x14ac:dyDescent="0.2">
      <c r="B19" s="23"/>
      <c r="C19" s="27"/>
      <c r="D19" s="27"/>
      <c r="E19" s="27"/>
      <c r="F19" s="23"/>
      <c r="G19" s="25" t="s">
        <v>60</v>
      </c>
      <c r="H19" s="26">
        <f>IF(C7="","",IF(F8=2,"",As_Modell!$S27))</f>
        <v>19.923495000000003</v>
      </c>
      <c r="I19" s="48">
        <f>IF(D7="","",IF(G8=2,"",Pb_Modell!$S27))</f>
        <v>120.46122</v>
      </c>
      <c r="J19" s="26">
        <f>IF(E7="","",IF(H8=2,"",Cd_Modell!$S27))</f>
        <v>8.5815319999999993</v>
      </c>
      <c r="K19" s="10"/>
    </row>
    <row r="20" spans="2:11" s="5" customFormat="1" ht="10.5" customHeight="1" thickBot="1" x14ac:dyDescent="0.25">
      <c r="I20" s="7"/>
      <c r="J20" s="7"/>
    </row>
    <row r="21" spans="2:11" s="5" customFormat="1" ht="16.5" customHeight="1" x14ac:dyDescent="0.2">
      <c r="B21" s="28" t="s">
        <v>119</v>
      </c>
      <c r="C21" s="29"/>
      <c r="D21" s="29"/>
      <c r="E21" s="29"/>
      <c r="F21" s="29"/>
      <c r="G21" s="67" t="str">
        <f>IF($I$8=1,"- Ergebnisse liegen teilweise im Unsicherheitsbereich des Modells",IF($I$8=2,"- Ergebnisse liegen teilweise außerhalb des Modellbereichs",""))</f>
        <v/>
      </c>
      <c r="H21" s="29"/>
      <c r="I21" s="29"/>
      <c r="J21" s="30"/>
    </row>
    <row r="22" spans="2:11" s="5" customFormat="1" ht="14.25" x14ac:dyDescent="0.2">
      <c r="B22" s="31" t="s">
        <v>83</v>
      </c>
      <c r="C22" s="32"/>
      <c r="D22" s="32"/>
      <c r="E22" s="32"/>
      <c r="F22" s="32"/>
      <c r="G22" s="32"/>
      <c r="H22" s="32"/>
      <c r="I22" s="32"/>
      <c r="J22" s="33"/>
    </row>
    <row r="23" spans="2:11" s="5" customFormat="1" ht="12.75" customHeight="1" x14ac:dyDescent="0.2">
      <c r="B23" s="31" t="s">
        <v>84</v>
      </c>
      <c r="C23" s="32"/>
      <c r="D23" s="32"/>
      <c r="E23" s="32"/>
      <c r="F23" s="32"/>
      <c r="G23" s="32"/>
      <c r="H23" s="32"/>
      <c r="I23" s="32"/>
      <c r="J23" s="33"/>
    </row>
    <row r="24" spans="2:11" s="5" customFormat="1" ht="19.5" customHeight="1" x14ac:dyDescent="0.2">
      <c r="B24" s="31" t="str">
        <f>IF($C$7="","Keine Eingabe für Arsen","Bei einem Gesamtgehalt von")</f>
        <v>Bei einem Gesamtgehalt von</v>
      </c>
      <c r="C24" s="73">
        <f>IF($C$7="","",As_Modell!$B$35)</f>
        <v>53</v>
      </c>
      <c r="D24" s="32" t="str">
        <f>IF($C$7="","",IF(F8=2,"mg/kg Arsen (außerhalb der Modellgrenzen) sind die Ergebnisse nicht hinreichend abgesichert, es ist",IF(F8=1,"mg/kg TM Arsen im Unsicherheitsbereich des Modells ist bei einer typischen Belastungssituation","mg/kg TM Arsen ist in der Regel bei einer typischen Belastungssituation und  den getroffenen Modellannahmen ")))</f>
        <v xml:space="preserve">mg/kg TM Arsen ist in der Regel bei einer typischen Belastungssituation und  den getroffenen Modellannahmen </v>
      </c>
      <c r="E24" s="32"/>
      <c r="F24" s="32"/>
      <c r="G24" s="32"/>
      <c r="H24" s="32"/>
      <c r="I24" s="32"/>
      <c r="J24" s="33"/>
    </row>
    <row r="25" spans="2:11" s="5" customFormat="1" ht="14.25" x14ac:dyDescent="0.2">
      <c r="B25" s="31" t="str">
        <f>IF($C$7="","","im Mittel ein resorptionsverfügbarer Gehalt in Höhe von")</f>
        <v>im Mittel ein resorptionsverfügbarer Gehalt in Höhe von</v>
      </c>
      <c r="C25" s="32"/>
      <c r="D25" s="32"/>
      <c r="E25" s="68">
        <f>IF($C$7="","",IF(F8=2,"etwa",ROUND((As_Modell!$D$36)-1,0)))</f>
        <v>11</v>
      </c>
      <c r="F25" s="69">
        <f>IF($C$7="","",IF(F8=2,ROUND((As_Modell!$F36+1),0),(As_Modell!$F$36*-1)))</f>
        <v>-13.403620500000002</v>
      </c>
      <c r="G25" s="35" t="str">
        <f>IF($C$7="","",IF(F8=2,"mg/kg TM zu vermuten. Unter Einbezug der Unsicherheit und Schwankungen","mg/kg TM zu erwarten. Auch unter Einbezug beobachteter Schwankungen"))</f>
        <v>mg/kg TM zu erwarten. Auch unter Einbezug beobachteter Schwankungen</v>
      </c>
      <c r="H25" s="32"/>
      <c r="I25" s="32"/>
      <c r="J25" s="33"/>
    </row>
    <row r="26" spans="2:11" s="5" customFormat="1" ht="14.25" x14ac:dyDescent="0.2">
      <c r="B26" s="31" t="str">
        <f>IF($C$7="","",IF(F8=2,"kann der resorptionsverfügbare Anteil bei einem typischen Belastungsszenario vermutlich noch unterhalb von",IF(F8=1,"liegt der resorptionsverfügbare Anteil bei einem typischen Belastungsszenario mit  einiger Sicherheit noch unterhalb von","liegt der resorptionsverfügbare Anteil bei einem typischen Belastungsszenario mit  hoher Sicherheit (90-95%) unterhalb von")))</f>
        <v>liegt der resorptionsverfügbare Anteil bei einem typischen Belastungsszenario mit  hoher Sicherheit (90-95%) unterhalb von</v>
      </c>
      <c r="C26" s="32"/>
      <c r="D26" s="32"/>
      <c r="E26" s="32"/>
      <c r="F26" s="32"/>
      <c r="G26" s="32"/>
      <c r="H26" s="32"/>
      <c r="I26" s="34">
        <f>IF($C$7="","",IF(F8=2,ROUND((As_Modell!$H37+2),0),As_Modell!$H$37))</f>
        <v>22</v>
      </c>
      <c r="J26" s="33" t="str">
        <f>IF($C$7="","",IF(F8=2,"mg/kg TM liegen.","mg/kg TM."))</f>
        <v>mg/kg TM.</v>
      </c>
    </row>
    <row r="27" spans="2:11" s="5" customFormat="1" ht="9.75" customHeight="1" x14ac:dyDescent="0.2">
      <c r="B27" s="31"/>
      <c r="C27" s="32"/>
      <c r="D27" s="32"/>
      <c r="E27" s="32"/>
      <c r="F27" s="32"/>
      <c r="G27" s="32"/>
      <c r="H27" s="32"/>
      <c r="I27" s="34"/>
      <c r="J27" s="33"/>
    </row>
    <row r="28" spans="2:11" s="5" customFormat="1" ht="14.25" x14ac:dyDescent="0.2">
      <c r="B28" s="31" t="str">
        <f>IF($D$7="","Keine Eingabe für Blei","Bei einem Gesamtgehalt von")</f>
        <v>Bei einem Gesamtgehalt von</v>
      </c>
      <c r="C28" s="34">
        <f>IF($D$7="","",Pb_Modell!$B$35)</f>
        <v>330</v>
      </c>
      <c r="D28" s="32" t="str">
        <f>IF($D$7="","",IF(G8=2,"mg/kg Blei (außerhalb der Modellgrenzen) sind die Ergebnisse nicht hinreichend abgesichert, es ist",IF(G8=1,"mg/kg TM Blei im Unsicherheitsbereich des Modells ist bei einer typischen Belastungssituation","mg/kg TM Blei ist in der Regel bei einer typischen Belastungssituation und  den getroffenen Modellannahmen ")))</f>
        <v xml:space="preserve">mg/kg TM Blei ist in der Regel bei einer typischen Belastungssituation und  den getroffenen Modellannahmen </v>
      </c>
      <c r="E28" s="32"/>
      <c r="F28" s="32"/>
      <c r="G28" s="32"/>
      <c r="H28" s="32"/>
      <c r="I28" s="32"/>
      <c r="J28" s="33"/>
    </row>
    <row r="29" spans="2:11" s="5" customFormat="1" ht="14.25" x14ac:dyDescent="0.2">
      <c r="B29" s="31" t="str">
        <f>IF($D$7="","","im Mittel ein resorptionsverfügbarer Gehalt in Höhe von")</f>
        <v>im Mittel ein resorptionsverfügbarer Gehalt in Höhe von</v>
      </c>
      <c r="C29" s="32"/>
      <c r="D29" s="32"/>
      <c r="E29" s="68">
        <f>IF($D$7="","",IF(G8=2,"etwa",ROUND((Pb_Modell!$D$36)-1,0)))</f>
        <v>76</v>
      </c>
      <c r="F29" s="69">
        <f>IF($D$7="","",IF(G8=2,ROUND((Pb_Modell!$F36+1),0),(Pb_Modell!$F$36*-1)))</f>
        <v>-86.849775690393557</v>
      </c>
      <c r="G29" s="35" t="str">
        <f>IF($D$7="","",IF(G8=2,"mg/kg TM zu vermuten. Unter Einbezug der Unsicherheit und Schwankungen","mg/kg TM zu erwarten. Auch unter Einbezug beobachteter Schwankungen"))</f>
        <v>mg/kg TM zu erwarten. Auch unter Einbezug beobachteter Schwankungen</v>
      </c>
      <c r="H29" s="32"/>
      <c r="I29" s="32"/>
      <c r="J29" s="33"/>
    </row>
    <row r="30" spans="2:11" s="5" customFormat="1" ht="14.25" x14ac:dyDescent="0.2">
      <c r="B30" s="31" t="str">
        <f>IF($D$7="","",IF(G8=2,"kann der resorptionsverfügbare Anteil bei einem typischen Belastungsszenario vermutlich noch unterhalb von",IF(G8=1,"liegt der resorptionsverfügbare Anteil bei einem typischen Belastungsszenario mit  einiger Sicherheit noch unterhalb von","liegt der resorptionsverfügbare Anteil bei einem typischen Belastungsszenario mit  hoher Sicherheit (90-95%) unterhalb von")))</f>
        <v>liegt der resorptionsverfügbare Anteil bei einem typischen Belastungsszenario mit  hoher Sicherheit (90-95%) unterhalb von</v>
      </c>
      <c r="C30" s="32"/>
      <c r="D30" s="32"/>
      <c r="E30" s="32"/>
      <c r="F30" s="32"/>
      <c r="G30" s="32"/>
      <c r="H30" s="32"/>
      <c r="I30" s="34">
        <f>IF($D$7="","",IF(G8=2,ROUND((Pb_Modell!$H37+2),0),IF(G8=1,ROUND(Pb_Modell!$H37+1,0),Pb_Modell!$H$37)))</f>
        <v>139</v>
      </c>
      <c r="J30" s="33" t="str">
        <f>IF($D$7="","",IF(G8=2,"mg/kg TM liegen.","mg/kg TM."))</f>
        <v>mg/kg TM.</v>
      </c>
    </row>
    <row r="31" spans="2:11" s="5" customFormat="1" ht="9.75" customHeight="1" x14ac:dyDescent="0.2">
      <c r="B31" s="37"/>
      <c r="C31" s="11"/>
      <c r="D31" s="11"/>
      <c r="E31" s="12"/>
      <c r="F31" s="11"/>
      <c r="G31" s="12"/>
      <c r="H31" s="11"/>
      <c r="I31" s="11"/>
      <c r="J31" s="18"/>
    </row>
    <row r="32" spans="2:11" s="5" customFormat="1" ht="14.25" x14ac:dyDescent="0.2">
      <c r="B32" s="31" t="str">
        <f>IF(E7="","Keine Eingabe für Cadmium","Bei einem Gesamtgehalt von")</f>
        <v>Bei einem Gesamtgehalt von</v>
      </c>
      <c r="C32" s="42">
        <f>IF($E$7="","",Cd_Modell!$B$35)</f>
        <v>13.6</v>
      </c>
      <c r="D32" s="32" t="str">
        <f>IF($E$7="","",IF(H8=2,"mg/kg Cadmium (außerhalb der Modellgrenzen) sind die Ergebnisse nicht hinreichend abgesichert, es ist",IF(H8=1,"mg/kg TM Cadmium im Unsicherheitsbereich des Modells ist bei einer typischen Belastungssituation","mg/kg TM Cadmium ist in der Regel bei einer typischen Belastungssituation und  den getroffenen Modellannahmen ")))</f>
        <v xml:space="preserve">mg/kg TM Cadmium ist in der Regel bei einer typischen Belastungssituation und  den getroffenen Modellannahmen </v>
      </c>
      <c r="E32" s="32"/>
      <c r="F32" s="32"/>
      <c r="G32" s="32"/>
      <c r="H32" s="32"/>
      <c r="I32" s="32"/>
      <c r="J32" s="33"/>
    </row>
    <row r="33" spans="2:10" s="5" customFormat="1" ht="14.25" x14ac:dyDescent="0.2">
      <c r="B33" s="31" t="str">
        <f>IF($E$7="","","im Mittel ein resorptionsverfügbarer Gehalt in Höhe von")</f>
        <v>im Mittel ein resorptionsverfügbarer Gehalt in Höhe von</v>
      </c>
      <c r="C33" s="32"/>
      <c r="D33" s="32"/>
      <c r="E33" s="35">
        <f>IF($E$7="","",IF(H8=2,"etwa",Cd_Modell!$D$36))</f>
        <v>5.5756797119486698</v>
      </c>
      <c r="F33" s="36">
        <f>IF($E$7="","",IF(H8=2,ROUND((Cd_Modell!$F36)+0.1,1),(Cd_Modell!$F$36*-1)))</f>
        <v>-6.0723327228826545</v>
      </c>
      <c r="G33" s="35" t="str">
        <f>IF($E$7="","","mg/kg TM zu erwarten. Auch unter Einbezug beobachteter Schwankungen")</f>
        <v>mg/kg TM zu erwarten. Auch unter Einbezug beobachteter Schwankungen</v>
      </c>
      <c r="H33" s="32"/>
      <c r="I33" s="32"/>
      <c r="J33" s="33"/>
    </row>
    <row r="34" spans="2:10" s="5" customFormat="1" thickBot="1" x14ac:dyDescent="0.25">
      <c r="B34" s="43" t="str">
        <f>IF($E$7="","",IF(H8=2,"kann der resorptionsverfügbare Anteil bei einem typischen Belastungsszenario vermutlich noch unterhalb von",IF(H8=1,"liegt der resorptionsverfügbare Anteil bei einem typischen Belastungsszenario mit  einiger Sicherheit noch unterhalb von","liegt der resorptionsverfügbare Anteil bei einem typischen Belastungsszenario mit  hoher Sicherheit (90-95%) unterhalb von")))</f>
        <v>liegt der resorptionsverfügbare Anteil bei einem typischen Belastungsszenario mit  hoher Sicherheit (90-95%) unterhalb von</v>
      </c>
      <c r="C34" s="44"/>
      <c r="D34" s="44"/>
      <c r="E34" s="44"/>
      <c r="F34" s="44"/>
      <c r="G34" s="44"/>
      <c r="H34" s="44"/>
      <c r="I34" s="45">
        <f>IF($E$7="","",IF(H8=2,ROUND((Cd_Modell!$H37+0.2),1),IF(H8=1,ROUND(Cd_Modell!$H37+0.1,1),Cd_Modell!$H$37)))</f>
        <v>8.58</v>
      </c>
      <c r="J34" s="46" t="str">
        <f>IF($E$7="","",IF(H8=2,"mg/kg TM liegen.","mg/kg TM."))</f>
        <v>mg/kg TM.</v>
      </c>
    </row>
    <row r="35" spans="2:10" s="5" customFormat="1" ht="14.25" x14ac:dyDescent="0.2">
      <c r="E35" s="7"/>
      <c r="G35" s="7"/>
    </row>
    <row r="36" spans="2:10" s="5" customFormat="1" ht="14.25" x14ac:dyDescent="0.2">
      <c r="B36" s="47"/>
      <c r="I36" s="8"/>
    </row>
  </sheetData>
  <sheetProtection password="CC1A" sheet="1" objects="1" scenarios="1" selectLockedCells="1"/>
  <mergeCells count="3">
    <mergeCell ref="C10:E10"/>
    <mergeCell ref="H10:J10"/>
    <mergeCell ref="B2:J2"/>
  </mergeCells>
  <conditionalFormatting sqref="C7">
    <cfRule type="cellIs" dxfId="12" priority="16" operator="between">
      <formula>25</formula>
      <formula>500</formula>
    </cfRule>
    <cfRule type="cellIs" dxfId="11" priority="11" operator="notBetween">
      <formula>20</formula>
      <formula>1000</formula>
    </cfRule>
    <cfRule type="cellIs" dxfId="10" priority="12" operator="between">
      <formula>500.000001</formula>
      <formula>1000</formula>
    </cfRule>
    <cfRule type="cellIs" dxfId="9" priority="13" operator="between">
      <formula>20</formula>
      <formula>24.999</formula>
    </cfRule>
    <cfRule type="containsText" dxfId="8" priority="1" operator="containsText" text="&quot;&quot;">
      <formula>NOT(ISERROR(SEARCH("""""",C7)))</formula>
    </cfRule>
  </conditionalFormatting>
  <conditionalFormatting sqref="D7">
    <cfRule type="cellIs" dxfId="7" priority="7" operator="notBetween">
      <formula>150</formula>
      <formula>2000</formula>
    </cfRule>
    <cfRule type="cellIs" dxfId="6" priority="8" operator="between">
      <formula>1500.000001</formula>
      <formula>2000</formula>
    </cfRule>
    <cfRule type="cellIs" dxfId="5" priority="9" operator="between">
      <formula>150</formula>
      <formula>199.99999</formula>
    </cfRule>
    <cfRule type="cellIs" dxfId="4" priority="10" operator="between">
      <formula>200</formula>
      <formula>1500</formula>
    </cfRule>
  </conditionalFormatting>
  <conditionalFormatting sqref="E7">
    <cfRule type="cellIs" dxfId="3" priority="3" operator="notBetween">
      <formula>1.5</formula>
      <formula>20</formula>
    </cfRule>
    <cfRule type="cellIs" dxfId="2" priority="4" operator="between">
      <formula>15.0001</formula>
      <formula>20</formula>
    </cfRule>
    <cfRule type="cellIs" dxfId="1" priority="5" operator="between">
      <formula>1.5</formula>
      <formula>1.99999</formula>
    </cfRule>
    <cfRule type="cellIs" dxfId="0" priority="6" operator="between">
      <formula>2</formula>
      <formula>15</formula>
    </cfRule>
  </conditionalFormatting>
  <dataValidations count="2">
    <dataValidation type="decimal" allowBlank="1" showInputMessage="1" showErrorMessage="1" errorTitle="Achtung!" error="Bitte eine Zahl eingeben!" sqref="C7">
      <formula1>0.0001</formula1>
      <formula2>100000</formula2>
    </dataValidation>
    <dataValidation type="decimal" allowBlank="1" showInputMessage="1" showErrorMessage="1" errorTitle="Achtung!" error="Bitte eine Zahl eingeben!" sqref="D7:E7">
      <formula1>0.00001</formula1>
      <formula2>1000000</formula2>
    </dataValidation>
  </dataValidations>
  <pageMargins left="0.78740157480314965" right="0.51181102362204722" top="0.39370078740157483" bottom="0.59055118110236227" header="0" footer="0.31496062992125984"/>
  <pageSetup paperSize="9" orientation="landscape" verticalDpi="0" r:id="rId1"/>
  <headerFooter>
    <oddFooter>&amp;L© LfULG - Es gelten die Nutzungsbedingungen des LfULG, insbesondere zum Haftungsausschluss.&amp;R&amp;G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B1:B18"/>
  <sheetViews>
    <sheetView showGridLines="0" workbookViewId="0">
      <selection activeCell="B29" sqref="B29"/>
    </sheetView>
  </sheetViews>
  <sheetFormatPr baseColWidth="10" defaultRowHeight="15" x14ac:dyDescent="0.25"/>
  <cols>
    <col min="1" max="1" width="2.28515625" customWidth="1"/>
    <col min="2" max="2" width="109.42578125" customWidth="1"/>
  </cols>
  <sheetData>
    <row r="1" spans="2:2" ht="36" x14ac:dyDescent="0.25">
      <c r="B1" s="65" t="s">
        <v>85</v>
      </c>
    </row>
    <row r="2" spans="2:2" x14ac:dyDescent="0.25">
      <c r="B2" s="50"/>
    </row>
    <row r="3" spans="2:2" ht="16.5" x14ac:dyDescent="0.25">
      <c r="B3" s="51" t="s">
        <v>86</v>
      </c>
    </row>
    <row r="4" spans="2:2" ht="16.5" x14ac:dyDescent="0.25">
      <c r="B4" s="52" t="s">
        <v>87</v>
      </c>
    </row>
    <row r="5" spans="2:2" ht="16.5" x14ac:dyDescent="0.25">
      <c r="B5" s="52" t="s">
        <v>88</v>
      </c>
    </row>
    <row r="6" spans="2:2" x14ac:dyDescent="0.25">
      <c r="B6" s="53" t="s">
        <v>89</v>
      </c>
    </row>
    <row r="7" spans="2:2" x14ac:dyDescent="0.25">
      <c r="B7" s="50"/>
    </row>
    <row r="8" spans="2:2" ht="156.75" x14ac:dyDescent="0.25">
      <c r="B8" s="54" t="s">
        <v>90</v>
      </c>
    </row>
    <row r="10" spans="2:2" ht="30" x14ac:dyDescent="0.25">
      <c r="B10" s="62" t="s">
        <v>122</v>
      </c>
    </row>
    <row r="12" spans="2:2" ht="151.5" customHeight="1" x14ac:dyDescent="0.25">
      <c r="B12" s="64"/>
    </row>
    <row r="13" spans="2:2" ht="63" customHeight="1" x14ac:dyDescent="0.25">
      <c r="B13" s="62" t="s">
        <v>113</v>
      </c>
    </row>
    <row r="14" spans="2:2" ht="36.75" customHeight="1" x14ac:dyDescent="0.25">
      <c r="B14" s="62" t="s">
        <v>104</v>
      </c>
    </row>
    <row r="15" spans="2:2" ht="22.5" customHeight="1" x14ac:dyDescent="0.25">
      <c r="B15" s="62" t="s">
        <v>105</v>
      </c>
    </row>
    <row r="16" spans="2:2" ht="39" customHeight="1" x14ac:dyDescent="0.25">
      <c r="B16" s="62" t="s">
        <v>106</v>
      </c>
    </row>
    <row r="17" spans="2:2" ht="99" customHeight="1" x14ac:dyDescent="0.25">
      <c r="B17" s="62" t="s">
        <v>108</v>
      </c>
    </row>
    <row r="18" spans="2:2" ht="15.75" customHeight="1" x14ac:dyDescent="0.25"/>
  </sheetData>
  <sheetProtection sheet="1" scenarios="1" selectLockedCells="1" selectUnlockedCells="1"/>
  <hyperlinks>
    <hyperlink ref="B6" r:id="rId1" display="mailto:ingo.mueller@smul.sachsen.de"/>
  </hyperlinks>
  <pageMargins left="0.7" right="0.7" top="0.78740157499999996" bottom="0.78740157499999996" header="0.3" footer="0.3"/>
  <pageSetup paperSize="9" orientation="portrait" verticalDpi="0" r:id="rId2"/>
  <drawing r:id="rId3"/>
  <legacyDrawing r:id="rId4"/>
  <oleObjects>
    <mc:AlternateContent xmlns:mc="http://schemas.openxmlformats.org/markup-compatibility/2006">
      <mc:Choice Requires="x14">
        <oleObject progId="Acrobat Document" shapeId="3075" r:id="rId5">
          <objectPr defaultSize="0" autoPict="0" r:id="rId6">
            <anchor moveWithCells="1">
              <from>
                <xdr:col>1</xdr:col>
                <xdr:colOff>2438400</xdr:colOff>
                <xdr:row>11</xdr:row>
                <xdr:rowOff>28575</xdr:rowOff>
              </from>
              <to>
                <xdr:col>1</xdr:col>
                <xdr:colOff>3752850</xdr:colOff>
                <xdr:row>11</xdr:row>
                <xdr:rowOff>1895475</xdr:rowOff>
              </to>
            </anchor>
          </objectPr>
        </oleObject>
      </mc:Choice>
      <mc:Fallback>
        <oleObject progId="Acrobat Document" shapeId="3075" r:id="rId5"/>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B22"/>
  <sheetViews>
    <sheetView showGridLines="0" tabSelected="1" workbookViewId="0">
      <selection activeCell="B44" sqref="B44"/>
    </sheetView>
  </sheetViews>
  <sheetFormatPr baseColWidth="10" defaultRowHeight="15" x14ac:dyDescent="0.25"/>
  <cols>
    <col min="1" max="1" width="2.42578125" customWidth="1"/>
    <col min="2" max="2" width="126.42578125" customWidth="1"/>
  </cols>
  <sheetData>
    <row r="1" spans="2:2" ht="19.5" x14ac:dyDescent="0.25">
      <c r="B1" s="60" t="s">
        <v>91</v>
      </c>
    </row>
    <row r="2" spans="2:2" ht="110.25" customHeight="1" x14ac:dyDescent="0.25">
      <c r="B2" s="49" t="s">
        <v>102</v>
      </c>
    </row>
    <row r="3" spans="2:2" ht="31.5" customHeight="1" x14ac:dyDescent="0.25">
      <c r="B3" s="61" t="s">
        <v>103</v>
      </c>
    </row>
    <row r="4" spans="2:2" ht="33" customHeight="1" x14ac:dyDescent="0.25">
      <c r="B4" s="55" t="s">
        <v>110</v>
      </c>
    </row>
    <row r="5" spans="2:2" ht="10.5" customHeight="1" x14ac:dyDescent="0.25">
      <c r="B5" s="49"/>
    </row>
    <row r="6" spans="2:2" ht="33.75" customHeight="1" x14ac:dyDescent="0.25">
      <c r="B6" s="55" t="s">
        <v>111</v>
      </c>
    </row>
    <row r="7" spans="2:2" ht="9.75" customHeight="1" x14ac:dyDescent="0.25">
      <c r="B7" s="56"/>
    </row>
    <row r="8" spans="2:2" ht="65.25" customHeight="1" x14ac:dyDescent="0.25">
      <c r="B8" s="55" t="s">
        <v>112</v>
      </c>
    </row>
    <row r="9" spans="2:2" ht="9.75" customHeight="1" x14ac:dyDescent="0.25">
      <c r="B9" s="49"/>
    </row>
    <row r="10" spans="2:2" ht="99.75" customHeight="1" x14ac:dyDescent="0.25">
      <c r="B10" s="55" t="s">
        <v>107</v>
      </c>
    </row>
    <row r="12" spans="2:2" x14ac:dyDescent="0.25">
      <c r="B12" s="38" t="s">
        <v>92</v>
      </c>
    </row>
    <row r="14" spans="2:2" x14ac:dyDescent="0.25">
      <c r="B14" s="58" t="s">
        <v>101</v>
      </c>
    </row>
    <row r="15" spans="2:2" x14ac:dyDescent="0.25">
      <c r="B15" s="59" t="s">
        <v>93</v>
      </c>
    </row>
    <row r="16" spans="2:2" x14ac:dyDescent="0.25">
      <c r="B16" s="59" t="s">
        <v>94</v>
      </c>
    </row>
    <row r="17" spans="2:2" x14ac:dyDescent="0.25">
      <c r="B17" s="59" t="s">
        <v>95</v>
      </c>
    </row>
    <row r="18" spans="2:2" x14ac:dyDescent="0.25">
      <c r="B18" s="59" t="s">
        <v>96</v>
      </c>
    </row>
    <row r="19" spans="2:2" x14ac:dyDescent="0.25">
      <c r="B19" s="59" t="s">
        <v>97</v>
      </c>
    </row>
    <row r="20" spans="2:2" x14ac:dyDescent="0.25">
      <c r="B20" s="59" t="s">
        <v>98</v>
      </c>
    </row>
    <row r="21" spans="2:2" x14ac:dyDescent="0.25">
      <c r="B21" s="59" t="s">
        <v>99</v>
      </c>
    </row>
    <row r="22" spans="2:2" x14ac:dyDescent="0.25">
      <c r="B22" s="57" t="s">
        <v>100</v>
      </c>
    </row>
  </sheetData>
  <sheetProtection password="CC1A" sheet="1" objects="1" scenarios="1" selectLockedCells="1" selectUnlockedCells="1"/>
  <hyperlinks>
    <hyperlink ref="B22" r:id="rId1" tooltip="mailto:ingo.mueller@smul.sachsen.de" display="blocked::mailto:ingo.mueller@smul.sachsen.de"/>
  </hyperlinks>
  <pageMargins left="0.7" right="0.7" top="0.78740157499999996" bottom="0.78740157499999996"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workbookViewId="0">
      <selection activeCell="A12" sqref="A12:E28"/>
    </sheetView>
  </sheetViews>
  <sheetFormatPr baseColWidth="10" defaultRowHeight="15" x14ac:dyDescent="0.25"/>
  <sheetData>
    <row r="1" spans="1:26" x14ac:dyDescent="0.25">
      <c r="A1" s="38" t="s">
        <v>78</v>
      </c>
      <c r="B1" s="38" t="s">
        <v>38</v>
      </c>
    </row>
    <row r="2" spans="1:26" x14ac:dyDescent="0.25">
      <c r="B2" t="s">
        <v>4</v>
      </c>
      <c r="E2" t="s">
        <v>5</v>
      </c>
      <c r="J2" t="s">
        <v>9</v>
      </c>
      <c r="M2" t="s">
        <v>10</v>
      </c>
    </row>
    <row r="3" spans="1:26" ht="15.75" thickBot="1" x14ac:dyDescent="0.3">
      <c r="A3" t="s">
        <v>0</v>
      </c>
      <c r="B3" t="s">
        <v>1</v>
      </c>
      <c r="C3" t="s">
        <v>3</v>
      </c>
      <c r="D3" t="s">
        <v>2</v>
      </c>
      <c r="E3" t="s">
        <v>1</v>
      </c>
      <c r="F3" t="s">
        <v>3</v>
      </c>
      <c r="G3" t="s">
        <v>2</v>
      </c>
      <c r="H3" t="s">
        <v>11</v>
      </c>
      <c r="I3" t="s">
        <v>8</v>
      </c>
      <c r="J3" t="s">
        <v>1</v>
      </c>
      <c r="K3" t="s">
        <v>7</v>
      </c>
      <c r="L3" t="s">
        <v>2</v>
      </c>
      <c r="M3" t="s">
        <v>1</v>
      </c>
      <c r="N3" t="s">
        <v>7</v>
      </c>
      <c r="O3" t="s">
        <v>2</v>
      </c>
    </row>
    <row r="4" spans="1:26" ht="15.75" thickBot="1" x14ac:dyDescent="0.3">
      <c r="A4">
        <v>99</v>
      </c>
      <c r="B4">
        <v>-0.50800000000000001</v>
      </c>
      <c r="C4">
        <v>-0.41299999999999998</v>
      </c>
      <c r="D4">
        <v>-0.317</v>
      </c>
      <c r="E4">
        <v>0.83399999999999996</v>
      </c>
      <c r="F4">
        <v>0.879</v>
      </c>
      <c r="G4">
        <v>0.92400000000000004</v>
      </c>
      <c r="H4" s="3">
        <f>Eingabe_Ausgabe!C7</f>
        <v>53</v>
      </c>
      <c r="I4" s="1">
        <f>LOG10(H4)</f>
        <v>1.7242758696007889</v>
      </c>
      <c r="J4" s="1">
        <f>B4+(E4*$I4)</f>
        <v>0.93004607524705785</v>
      </c>
      <c r="K4" s="1">
        <f>C4+(F4*$I4)</f>
        <v>1.1026384893790935</v>
      </c>
      <c r="L4" s="1">
        <f>D4+(G4*$I4)</f>
        <v>1.276230903511129</v>
      </c>
      <c r="M4" s="2">
        <f>10^J4</f>
        <v>8.5122834207998643</v>
      </c>
      <c r="N4" s="2">
        <f t="shared" ref="N4:O4" si="0">10^K4</f>
        <v>12.665971001372306</v>
      </c>
      <c r="O4" s="2">
        <f t="shared" si="0"/>
        <v>18.889954137584386</v>
      </c>
    </row>
    <row r="5" spans="1:26" x14ac:dyDescent="0.25">
      <c r="A5">
        <v>95</v>
      </c>
      <c r="B5">
        <v>-0.48499999999999999</v>
      </c>
      <c r="C5">
        <v>-0.41299999999999998</v>
      </c>
      <c r="D5">
        <v>-0.34</v>
      </c>
      <c r="E5">
        <v>0.84499999999999997</v>
      </c>
      <c r="F5">
        <v>0.879</v>
      </c>
      <c r="G5">
        <v>0.91300000000000003</v>
      </c>
      <c r="H5">
        <f>$H$4</f>
        <v>53</v>
      </c>
      <c r="I5" s="1">
        <f t="shared" ref="I5:I6" si="1">LOG10(H5)</f>
        <v>1.7242758696007889</v>
      </c>
      <c r="J5" s="1">
        <f t="shared" ref="J5:J6" si="2">B5+(E5*$I5)</f>
        <v>0.97201310981266664</v>
      </c>
      <c r="K5" s="1">
        <f t="shared" ref="K5:K6" si="3">C5+(F5*$I5)</f>
        <v>1.1026384893790935</v>
      </c>
      <c r="L5" s="1">
        <f t="shared" ref="L5:L6" si="4">D5+(G5*$I5)</f>
        <v>1.2342638689455203</v>
      </c>
      <c r="M5" s="2">
        <f t="shared" ref="M5:M6" si="5">10^J5</f>
        <v>9.375903090303348</v>
      </c>
      <c r="N5" s="2">
        <f t="shared" ref="N5:N6" si="6">10^K5</f>
        <v>12.665971001372306</v>
      </c>
      <c r="O5" s="2">
        <f t="shared" ref="O5:O6" si="7">10^L5</f>
        <v>17.149989913113206</v>
      </c>
    </row>
    <row r="6" spans="1:26" x14ac:dyDescent="0.25">
      <c r="A6">
        <v>90</v>
      </c>
      <c r="B6">
        <v>-0.47399999999999998</v>
      </c>
      <c r="C6">
        <v>-0.41299999999999998</v>
      </c>
      <c r="D6">
        <v>-0.35199999999999998</v>
      </c>
      <c r="E6">
        <v>0.85</v>
      </c>
      <c r="F6">
        <v>0.879</v>
      </c>
      <c r="G6">
        <v>0.90800000000000003</v>
      </c>
      <c r="H6">
        <f t="shared" ref="H6" si="8">$H$4</f>
        <v>53</v>
      </c>
      <c r="I6" s="1">
        <f t="shared" si="1"/>
        <v>1.7242758696007889</v>
      </c>
      <c r="J6" s="1">
        <f t="shared" si="2"/>
        <v>0.99163448916067054</v>
      </c>
      <c r="K6" s="1">
        <f t="shared" si="3"/>
        <v>1.1026384893790935</v>
      </c>
      <c r="L6" s="1">
        <f t="shared" si="4"/>
        <v>1.2136424895975164</v>
      </c>
      <c r="M6" s="2">
        <f t="shared" si="5"/>
        <v>9.8092203210298923</v>
      </c>
      <c r="N6" s="2">
        <f t="shared" si="6"/>
        <v>12.665971001372306</v>
      </c>
      <c r="O6" s="2">
        <f t="shared" si="7"/>
        <v>16.354696515855256</v>
      </c>
    </row>
    <row r="7" spans="1:26" x14ac:dyDescent="0.25">
      <c r="I7" s="1"/>
      <c r="J7" s="1"/>
      <c r="K7" s="1"/>
      <c r="L7" s="1"/>
      <c r="M7" s="2"/>
      <c r="N7" s="2"/>
      <c r="O7" s="2"/>
    </row>
    <row r="8" spans="1:26" x14ac:dyDescent="0.25">
      <c r="I8" s="1"/>
      <c r="J8" s="1"/>
      <c r="K8" s="1"/>
      <c r="L8" s="1"/>
      <c r="M8" s="2"/>
      <c r="N8" s="2"/>
      <c r="O8" s="2"/>
    </row>
    <row r="12" spans="1:26" x14ac:dyDescent="0.25">
      <c r="A12" t="s">
        <v>12</v>
      </c>
      <c r="B12" s="38" t="s">
        <v>66</v>
      </c>
      <c r="O12" t="s">
        <v>12</v>
      </c>
      <c r="Q12" s="38" t="s">
        <v>67</v>
      </c>
    </row>
    <row r="13" spans="1:26" x14ac:dyDescent="0.25">
      <c r="A13" t="s">
        <v>13</v>
      </c>
      <c r="D13" t="s">
        <v>6</v>
      </c>
      <c r="E13" t="s">
        <v>23</v>
      </c>
      <c r="O13" t="s">
        <v>65</v>
      </c>
    </row>
    <row r="14" spans="1:26" x14ac:dyDescent="0.25">
      <c r="A14" t="s">
        <v>14</v>
      </c>
      <c r="B14" t="s">
        <v>15</v>
      </c>
      <c r="C14">
        <v>784</v>
      </c>
      <c r="G14" t="s">
        <v>29</v>
      </c>
      <c r="J14" t="s">
        <v>30</v>
      </c>
      <c r="O14" t="s">
        <v>14</v>
      </c>
      <c r="P14" t="s">
        <v>15</v>
      </c>
      <c r="Q14">
        <v>784</v>
      </c>
      <c r="U14" t="s">
        <v>29</v>
      </c>
      <c r="X14" t="s">
        <v>30</v>
      </c>
    </row>
    <row r="15" spans="1:26" x14ac:dyDescent="0.25">
      <c r="B15" t="s">
        <v>16</v>
      </c>
      <c r="C15">
        <v>0</v>
      </c>
      <c r="F15" t="s">
        <v>0</v>
      </c>
      <c r="G15" t="s">
        <v>1</v>
      </c>
      <c r="H15" t="s">
        <v>3</v>
      </c>
      <c r="I15" t="s">
        <v>2</v>
      </c>
      <c r="J15" t="s">
        <v>24</v>
      </c>
      <c r="K15" t="s">
        <v>3</v>
      </c>
      <c r="L15" t="s">
        <v>25</v>
      </c>
      <c r="P15" t="s">
        <v>16</v>
      </c>
      <c r="Q15">
        <v>0</v>
      </c>
      <c r="T15" t="s">
        <v>0</v>
      </c>
      <c r="U15" t="s">
        <v>1</v>
      </c>
      <c r="V15" t="s">
        <v>3</v>
      </c>
      <c r="W15" t="s">
        <v>2</v>
      </c>
      <c r="X15" t="s">
        <v>24</v>
      </c>
      <c r="Y15" t="s">
        <v>3</v>
      </c>
      <c r="Z15" t="s">
        <v>25</v>
      </c>
    </row>
    <row r="16" spans="1:26" x14ac:dyDescent="0.25">
      <c r="A16" t="s">
        <v>17</v>
      </c>
      <c r="C16">
        <v>24.474</v>
      </c>
      <c r="F16">
        <v>95</v>
      </c>
      <c r="G16">
        <f>$C$16-(1.96*$C$17/SQRT($C$14))</f>
        <v>23.658149999999999</v>
      </c>
      <c r="H16">
        <f>C16</f>
        <v>24.474</v>
      </c>
      <c r="I16">
        <f>$C$16+(1.96*$C$17/SQRT($C$14))</f>
        <v>25.289850000000001</v>
      </c>
      <c r="J16" s="2">
        <f>$H$4*G16/100</f>
        <v>12.538819499999999</v>
      </c>
      <c r="K16" s="2">
        <f>$H$4*H16/100</f>
        <v>12.971220000000001</v>
      </c>
      <c r="L16" s="2">
        <f>$H$4*I16/100</f>
        <v>13.403620500000002</v>
      </c>
      <c r="O16" t="s">
        <v>17</v>
      </c>
      <c r="Q16">
        <v>23.390799999999999</v>
      </c>
      <c r="T16">
        <v>95</v>
      </c>
      <c r="U16">
        <f>$Q$16-(1.96*$Q$17/SQRT($Q$14))</f>
        <v>22.7535256</v>
      </c>
      <c r="V16">
        <f>Q16</f>
        <v>23.390799999999999</v>
      </c>
      <c r="W16">
        <f>$Q$16+(1.96*$Q$17/SQRT($Q$14))</f>
        <v>24.028074399999998</v>
      </c>
      <c r="X16" s="2">
        <f>$H$4*U16/100</f>
        <v>12.059368568</v>
      </c>
      <c r="Y16" s="2">
        <f>$H$4*V16/100</f>
        <v>12.397123999999998</v>
      </c>
      <c r="Z16" s="2">
        <f>$H$4*W16/100</f>
        <v>12.734879431999998</v>
      </c>
    </row>
    <row r="17" spans="1:19" x14ac:dyDescent="0.25">
      <c r="A17" t="s">
        <v>18</v>
      </c>
      <c r="C17">
        <v>11.654999999999999</v>
      </c>
      <c r="O17" t="s">
        <v>18</v>
      </c>
      <c r="Q17">
        <v>9.1039200000000005</v>
      </c>
    </row>
    <row r="18" spans="1:19" x14ac:dyDescent="0.25">
      <c r="A18" t="s">
        <v>19</v>
      </c>
      <c r="C18">
        <v>1.6</v>
      </c>
      <c r="O18" t="s">
        <v>19</v>
      </c>
      <c r="Q18">
        <v>7.65</v>
      </c>
    </row>
    <row r="19" spans="1:19" x14ac:dyDescent="0.25">
      <c r="A19" t="s">
        <v>20</v>
      </c>
      <c r="C19">
        <v>87</v>
      </c>
      <c r="O19" t="s">
        <v>20</v>
      </c>
      <c r="Q19">
        <v>39.130000000000003</v>
      </c>
    </row>
    <row r="20" spans="1:19" x14ac:dyDescent="0.25">
      <c r="A20" t="s">
        <v>21</v>
      </c>
      <c r="B20">
        <v>1</v>
      </c>
      <c r="C20">
        <v>6.4550000000000001</v>
      </c>
      <c r="D20">
        <f>$H$4</f>
        <v>53</v>
      </c>
      <c r="E20" s="2">
        <f>D20*C20/100</f>
        <v>3.4211499999999999</v>
      </c>
      <c r="K20" s="38" t="s">
        <v>68</v>
      </c>
      <c r="L20" s="38"/>
      <c r="M20" s="38" t="s">
        <v>68</v>
      </c>
      <c r="O20" t="s">
        <v>21</v>
      </c>
      <c r="P20">
        <v>1</v>
      </c>
      <c r="Q20">
        <v>7.9279000000000002</v>
      </c>
      <c r="R20">
        <f>$H$4</f>
        <v>53</v>
      </c>
      <c r="S20" s="2">
        <f>R20*Q20/100</f>
        <v>4.2017869999999995</v>
      </c>
    </row>
    <row r="21" spans="1:19" x14ac:dyDescent="0.25">
      <c r="B21">
        <v>5</v>
      </c>
      <c r="C21">
        <v>9.2520000000000007</v>
      </c>
      <c r="D21">
        <f t="shared" ref="D21:D28" si="9">$H$4</f>
        <v>53</v>
      </c>
      <c r="E21" s="2">
        <f t="shared" ref="E21:E28" si="10">D21*C21/100</f>
        <v>4.9035600000000006</v>
      </c>
      <c r="K21" s="38" t="s">
        <v>47</v>
      </c>
      <c r="L21" s="38"/>
      <c r="M21" s="38" t="s">
        <v>48</v>
      </c>
      <c r="P21">
        <v>5</v>
      </c>
      <c r="Q21">
        <v>9.1902000000000008</v>
      </c>
      <c r="R21">
        <f t="shared" ref="R21:R28" si="11">$H$4</f>
        <v>53</v>
      </c>
      <c r="S21" s="2">
        <f t="shared" ref="S21:S28" si="12">R21*Q21/100</f>
        <v>4.8708060000000009</v>
      </c>
    </row>
    <row r="22" spans="1:19" x14ac:dyDescent="0.25">
      <c r="B22">
        <v>10</v>
      </c>
      <c r="C22">
        <v>10.907</v>
      </c>
      <c r="D22">
        <f t="shared" si="9"/>
        <v>53</v>
      </c>
      <c r="E22" s="2">
        <f t="shared" si="10"/>
        <v>5.78071</v>
      </c>
      <c r="K22" s="39">
        <f>N4</f>
        <v>12.665971001372306</v>
      </c>
      <c r="L22" s="38"/>
      <c r="M22" s="39">
        <f>O5</f>
        <v>17.149989913113206</v>
      </c>
      <c r="P22">
        <v>10</v>
      </c>
      <c r="Q22">
        <v>10.768000000000001</v>
      </c>
      <c r="R22">
        <f t="shared" si="11"/>
        <v>53</v>
      </c>
      <c r="S22" s="2">
        <f t="shared" si="12"/>
        <v>5.707040000000001</v>
      </c>
    </row>
    <row r="23" spans="1:19" x14ac:dyDescent="0.25">
      <c r="B23">
        <v>25</v>
      </c>
      <c r="C23">
        <v>15.523</v>
      </c>
      <c r="D23">
        <f t="shared" si="9"/>
        <v>53</v>
      </c>
      <c r="E23" s="2">
        <f t="shared" si="10"/>
        <v>8.2271900000000002</v>
      </c>
      <c r="K23" s="39">
        <f>X16</f>
        <v>12.059368568</v>
      </c>
      <c r="L23" s="38"/>
      <c r="M23" s="39">
        <f>E26</f>
        <v>20.59103</v>
      </c>
      <c r="P23">
        <v>25</v>
      </c>
      <c r="Q23">
        <v>15.5016</v>
      </c>
      <c r="R23">
        <f t="shared" si="11"/>
        <v>53</v>
      </c>
      <c r="S23" s="2">
        <f t="shared" si="12"/>
        <v>8.2158479999999994</v>
      </c>
    </row>
    <row r="24" spans="1:19" x14ac:dyDescent="0.25">
      <c r="B24">
        <v>50</v>
      </c>
      <c r="C24">
        <v>23.332999999999998</v>
      </c>
      <c r="D24">
        <f t="shared" si="9"/>
        <v>53</v>
      </c>
      <c r="E24" s="2">
        <f t="shared" si="10"/>
        <v>12.366489999999999</v>
      </c>
      <c r="K24" s="39">
        <f>Y16</f>
        <v>12.397123999999998</v>
      </c>
      <c r="L24" s="38"/>
      <c r="M24" s="39">
        <f>S27</f>
        <v>19.923495000000003</v>
      </c>
      <c r="P24">
        <v>50</v>
      </c>
      <c r="Q24">
        <v>23.390799999999999</v>
      </c>
      <c r="R24">
        <f t="shared" si="11"/>
        <v>53</v>
      </c>
      <c r="S24" s="2">
        <f t="shared" si="12"/>
        <v>12.397123999999998</v>
      </c>
    </row>
    <row r="25" spans="1:19" x14ac:dyDescent="0.25">
      <c r="B25">
        <v>75</v>
      </c>
      <c r="C25">
        <v>31.111000000000001</v>
      </c>
      <c r="D25">
        <f t="shared" si="9"/>
        <v>53</v>
      </c>
      <c r="E25" s="2">
        <f t="shared" si="10"/>
        <v>16.48883</v>
      </c>
      <c r="K25" s="39">
        <f>E24</f>
        <v>12.366489999999999</v>
      </c>
      <c r="L25" s="38"/>
      <c r="M25" s="39"/>
      <c r="P25">
        <v>75</v>
      </c>
      <c r="Q25">
        <v>31.280100000000001</v>
      </c>
      <c r="R25">
        <f t="shared" si="11"/>
        <v>53</v>
      </c>
      <c r="S25" s="2">
        <f t="shared" si="12"/>
        <v>16.578453</v>
      </c>
    </row>
    <row r="26" spans="1:19" x14ac:dyDescent="0.25">
      <c r="B26">
        <v>90</v>
      </c>
      <c r="C26">
        <v>38.850999999999999</v>
      </c>
      <c r="D26">
        <f t="shared" si="9"/>
        <v>53</v>
      </c>
      <c r="E26" s="2">
        <f t="shared" si="10"/>
        <v>20.59103</v>
      </c>
      <c r="K26" s="39">
        <f>S24</f>
        <v>12.397123999999998</v>
      </c>
      <c r="L26" s="38"/>
      <c r="M26" s="38"/>
      <c r="P26">
        <v>90</v>
      </c>
      <c r="Q26">
        <v>36.013599999999997</v>
      </c>
      <c r="R26">
        <f t="shared" si="11"/>
        <v>53</v>
      </c>
      <c r="S26" s="2">
        <f t="shared" si="12"/>
        <v>19.087207999999997</v>
      </c>
    </row>
    <row r="27" spans="1:19" x14ac:dyDescent="0.25">
      <c r="B27">
        <v>95</v>
      </c>
      <c r="C27">
        <v>44.88</v>
      </c>
      <c r="D27">
        <f t="shared" si="9"/>
        <v>53</v>
      </c>
      <c r="E27" s="2">
        <f t="shared" si="10"/>
        <v>23.786400000000004</v>
      </c>
      <c r="K27" s="39">
        <f>Z16</f>
        <v>12.734879431999998</v>
      </c>
      <c r="L27" s="38"/>
      <c r="M27" s="38"/>
      <c r="P27">
        <v>95</v>
      </c>
      <c r="Q27">
        <v>37.591500000000003</v>
      </c>
      <c r="R27">
        <f t="shared" si="11"/>
        <v>53</v>
      </c>
      <c r="S27" s="2">
        <f t="shared" si="12"/>
        <v>19.923495000000003</v>
      </c>
    </row>
    <row r="28" spans="1:19" x14ac:dyDescent="0.25">
      <c r="B28">
        <v>99</v>
      </c>
      <c r="C28">
        <v>60.37</v>
      </c>
      <c r="D28">
        <f t="shared" si="9"/>
        <v>53</v>
      </c>
      <c r="E28" s="2">
        <f t="shared" si="10"/>
        <v>31.996099999999998</v>
      </c>
      <c r="K28" s="39">
        <f>J16</f>
        <v>12.538819499999999</v>
      </c>
      <c r="P28">
        <v>99</v>
      </c>
      <c r="Q28">
        <v>38.853700000000003</v>
      </c>
      <c r="R28">
        <f t="shared" si="11"/>
        <v>53</v>
      </c>
      <c r="S28" s="2">
        <f t="shared" si="12"/>
        <v>20.592461000000004</v>
      </c>
    </row>
    <row r="29" spans="1:19" x14ac:dyDescent="0.25">
      <c r="K29" s="39">
        <f>L16</f>
        <v>13.403620500000002</v>
      </c>
    </row>
    <row r="30" spans="1:19" x14ac:dyDescent="0.25">
      <c r="A30" s="38" t="s">
        <v>43</v>
      </c>
      <c r="B30" s="38"/>
      <c r="C30" s="38"/>
      <c r="D30" s="38"/>
      <c r="E30" s="38"/>
    </row>
    <row r="31" spans="1:19" x14ac:dyDescent="0.25">
      <c r="A31" s="38" t="s">
        <v>44</v>
      </c>
      <c r="B31" s="39">
        <f>SMALL(K22:K29,1)</f>
        <v>12.059368568</v>
      </c>
      <c r="C31" s="38" t="s">
        <v>45</v>
      </c>
      <c r="D31" s="39">
        <f>LARGE(K22:K29,1)</f>
        <v>13.403620500000002</v>
      </c>
      <c r="E31" s="38"/>
    </row>
    <row r="32" spans="1:19" x14ac:dyDescent="0.25">
      <c r="A32" s="38" t="s">
        <v>46</v>
      </c>
      <c r="B32" s="38"/>
      <c r="C32" s="38"/>
      <c r="D32" s="38"/>
      <c r="E32" s="39">
        <f>LARGE(M22:M24,1)</f>
        <v>20.59103</v>
      </c>
    </row>
    <row r="35" spans="1:10" ht="17.25" x14ac:dyDescent="0.25">
      <c r="A35" s="5" t="s">
        <v>62</v>
      </c>
      <c r="B35" s="9">
        <f>Eingabe_Ausgabe!C7</f>
        <v>53</v>
      </c>
      <c r="C35" s="5" t="s">
        <v>115</v>
      </c>
      <c r="D35" s="5"/>
      <c r="E35" s="5"/>
      <c r="F35" s="5"/>
      <c r="G35" s="5"/>
      <c r="H35" s="5"/>
      <c r="I35" s="5"/>
      <c r="J35" s="5"/>
    </row>
    <row r="36" spans="1:10" x14ac:dyDescent="0.25">
      <c r="A36" s="5" t="s">
        <v>50</v>
      </c>
      <c r="B36" s="5"/>
      <c r="C36" s="5"/>
      <c r="D36" s="7">
        <f>As_Modell!$B$31</f>
        <v>12.059368568</v>
      </c>
      <c r="E36" s="5" t="s">
        <v>42</v>
      </c>
      <c r="F36" s="7">
        <f>As_Modell!$D$31</f>
        <v>13.403620500000002</v>
      </c>
      <c r="G36" s="5" t="s">
        <v>117</v>
      </c>
      <c r="H36" s="5"/>
      <c r="I36" s="5"/>
      <c r="J36" s="5"/>
    </row>
    <row r="37" spans="1:10" ht="17.25" x14ac:dyDescent="0.25">
      <c r="A37" s="5" t="s">
        <v>70</v>
      </c>
      <c r="B37" s="5"/>
      <c r="C37" s="5"/>
      <c r="D37" s="5"/>
      <c r="E37" s="5"/>
      <c r="F37" s="5"/>
      <c r="G37" s="5"/>
      <c r="H37" s="8">
        <f>ROUND((As_Modell!$E$32+1),0)</f>
        <v>22</v>
      </c>
      <c r="I37" s="5" t="s">
        <v>116</v>
      </c>
      <c r="J37" s="5"/>
    </row>
    <row r="38" spans="1:10" x14ac:dyDescent="0.25">
      <c r="A38" s="5"/>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5"/>
      <c r="D40" s="7"/>
      <c r="E40" s="5"/>
      <c r="F40" s="7"/>
      <c r="G40" s="5"/>
      <c r="H40" s="5"/>
      <c r="I40" s="5"/>
      <c r="J40" s="5"/>
    </row>
    <row r="41" spans="1:10" x14ac:dyDescent="0.25">
      <c r="A41" s="5"/>
      <c r="B41" s="5"/>
      <c r="C41" s="5"/>
      <c r="D41" s="5"/>
      <c r="E41" s="5"/>
      <c r="F41" s="5"/>
      <c r="G41" s="5"/>
      <c r="H41" s="8"/>
      <c r="I41" s="5"/>
      <c r="J41" s="5"/>
    </row>
    <row r="42" spans="1:10" x14ac:dyDescent="0.25">
      <c r="A42" s="5"/>
      <c r="B42" s="5"/>
      <c r="C42" s="5"/>
      <c r="D42" s="5"/>
      <c r="E42" s="5"/>
      <c r="H42" s="5"/>
      <c r="I42" s="5"/>
      <c r="J42" s="5"/>
    </row>
    <row r="43" spans="1:10" x14ac:dyDescent="0.25">
      <c r="A43" s="5"/>
      <c r="B43" s="5"/>
      <c r="C43" s="5"/>
      <c r="D43" s="5"/>
      <c r="E43" s="5"/>
      <c r="F43" s="5"/>
      <c r="G43" s="5"/>
      <c r="H43" s="5"/>
      <c r="I43" s="5"/>
      <c r="J43" s="5"/>
    </row>
    <row r="44" spans="1:10" x14ac:dyDescent="0.25">
      <c r="A44" s="5"/>
      <c r="B44" s="5"/>
      <c r="C44" s="5"/>
      <c r="D44" s="7"/>
      <c r="E44" s="5"/>
      <c r="F44" s="7"/>
      <c r="G44" s="5"/>
      <c r="H44" s="5"/>
      <c r="I44" s="5"/>
      <c r="J44" s="5"/>
    </row>
    <row r="45" spans="1:10" x14ac:dyDescent="0.25">
      <c r="A45" s="5"/>
      <c r="B45" s="5"/>
      <c r="C45" s="5"/>
      <c r="D45" s="5"/>
      <c r="E45" s="5"/>
      <c r="F45" s="5"/>
      <c r="G45" s="5"/>
      <c r="H45" s="8"/>
      <c r="I45" s="5"/>
      <c r="J45" s="5"/>
    </row>
  </sheetData>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5"/>
  <sheetViews>
    <sheetView topLeftCell="A747" workbookViewId="0">
      <selection activeCell="F358" sqref="F358"/>
    </sheetView>
  </sheetViews>
  <sheetFormatPr baseColWidth="10" defaultRowHeight="15" x14ac:dyDescent="0.25"/>
  <sheetData>
    <row r="1" spans="1:6" x14ac:dyDescent="0.25">
      <c r="A1" t="s">
        <v>22</v>
      </c>
      <c r="B1" t="s">
        <v>26</v>
      </c>
      <c r="C1" t="s">
        <v>27</v>
      </c>
      <c r="D1" t="s">
        <v>28</v>
      </c>
      <c r="E1" t="s">
        <v>63</v>
      </c>
      <c r="F1" t="s">
        <v>64</v>
      </c>
    </row>
    <row r="2" spans="1:6" x14ac:dyDescent="0.25">
      <c r="A2">
        <v>1.6</v>
      </c>
      <c r="C2">
        <v>1.6</v>
      </c>
      <c r="E2">
        <v>1</v>
      </c>
      <c r="F2">
        <f>E2*0.0402+7.6123</f>
        <v>7.6524999999999999</v>
      </c>
    </row>
    <row r="3" spans="1:6" x14ac:dyDescent="0.25">
      <c r="A3">
        <v>1.6</v>
      </c>
      <c r="C3">
        <v>1.6</v>
      </c>
      <c r="E3">
        <v>2</v>
      </c>
      <c r="F3">
        <f t="shared" ref="F3:F66" si="0">E3*0.0402+7.6123</f>
        <v>7.6927000000000003</v>
      </c>
    </row>
    <row r="4" spans="1:6" x14ac:dyDescent="0.25">
      <c r="A4">
        <v>2.6</v>
      </c>
      <c r="C4">
        <v>2.6</v>
      </c>
      <c r="E4">
        <v>3</v>
      </c>
      <c r="F4">
        <f t="shared" si="0"/>
        <v>7.7328999999999999</v>
      </c>
    </row>
    <row r="5" spans="1:6" x14ac:dyDescent="0.25">
      <c r="A5">
        <v>4.5999999999999996</v>
      </c>
      <c r="C5">
        <v>4.5999999999999996</v>
      </c>
      <c r="E5">
        <v>4</v>
      </c>
      <c r="F5">
        <f t="shared" si="0"/>
        <v>7.7731000000000003</v>
      </c>
    </row>
    <row r="6" spans="1:6" x14ac:dyDescent="0.25">
      <c r="A6">
        <v>5.0999999999999996</v>
      </c>
      <c r="C6">
        <v>5.0999999999999996</v>
      </c>
      <c r="E6">
        <v>5</v>
      </c>
      <c r="F6">
        <f t="shared" si="0"/>
        <v>7.8132999999999999</v>
      </c>
    </row>
    <row r="7" spans="1:6" x14ac:dyDescent="0.25">
      <c r="A7">
        <v>5.6</v>
      </c>
      <c r="C7">
        <v>5.6</v>
      </c>
      <c r="E7">
        <v>6</v>
      </c>
      <c r="F7">
        <f t="shared" si="0"/>
        <v>7.8535000000000004</v>
      </c>
    </row>
    <row r="8" spans="1:6" x14ac:dyDescent="0.25">
      <c r="A8">
        <v>6.2</v>
      </c>
      <c r="C8">
        <v>6.2</v>
      </c>
      <c r="E8">
        <v>7</v>
      </c>
      <c r="F8">
        <f t="shared" si="0"/>
        <v>7.8936999999999999</v>
      </c>
    </row>
    <row r="9" spans="1:6" x14ac:dyDescent="0.25">
      <c r="A9">
        <v>6.5</v>
      </c>
      <c r="C9">
        <v>6.5</v>
      </c>
      <c r="E9">
        <v>8</v>
      </c>
      <c r="F9">
        <f t="shared" si="0"/>
        <v>7.9339000000000004</v>
      </c>
    </row>
    <row r="10" spans="1:6" x14ac:dyDescent="0.25">
      <c r="A10">
        <v>6.6</v>
      </c>
      <c r="C10">
        <v>6.6</v>
      </c>
      <c r="E10">
        <v>9</v>
      </c>
      <c r="F10">
        <f t="shared" si="0"/>
        <v>7.9741</v>
      </c>
    </row>
    <row r="11" spans="1:6" x14ac:dyDescent="0.25">
      <c r="A11">
        <v>6.6</v>
      </c>
      <c r="C11">
        <v>6.6</v>
      </c>
      <c r="E11">
        <v>10</v>
      </c>
      <c r="F11">
        <f t="shared" si="0"/>
        <v>8.0143000000000004</v>
      </c>
    </row>
    <row r="12" spans="1:6" x14ac:dyDescent="0.25">
      <c r="A12">
        <v>6.9</v>
      </c>
      <c r="C12">
        <v>6.9</v>
      </c>
      <c r="E12">
        <v>11</v>
      </c>
      <c r="F12">
        <f t="shared" si="0"/>
        <v>8.0545000000000009</v>
      </c>
    </row>
    <row r="13" spans="1:6" x14ac:dyDescent="0.25">
      <c r="A13">
        <v>7</v>
      </c>
      <c r="C13">
        <v>7</v>
      </c>
      <c r="E13">
        <v>12</v>
      </c>
      <c r="F13">
        <f t="shared" si="0"/>
        <v>8.0946999999999996</v>
      </c>
    </row>
    <row r="14" spans="1:6" x14ac:dyDescent="0.25">
      <c r="A14">
        <v>7.1</v>
      </c>
      <c r="C14">
        <v>7.1</v>
      </c>
      <c r="E14">
        <v>13</v>
      </c>
      <c r="F14">
        <f t="shared" si="0"/>
        <v>8.1349</v>
      </c>
    </row>
    <row r="15" spans="1:6" x14ac:dyDescent="0.25">
      <c r="A15">
        <v>7.2</v>
      </c>
      <c r="C15">
        <v>7.2</v>
      </c>
      <c r="E15">
        <v>14</v>
      </c>
      <c r="F15">
        <f t="shared" si="0"/>
        <v>8.1751000000000005</v>
      </c>
    </row>
    <row r="16" spans="1:6" x14ac:dyDescent="0.25">
      <c r="A16">
        <v>7.2</v>
      </c>
      <c r="C16">
        <v>7.2</v>
      </c>
      <c r="E16">
        <v>15</v>
      </c>
      <c r="F16">
        <f t="shared" si="0"/>
        <v>8.2153000000000009</v>
      </c>
    </row>
    <row r="17" spans="1:6" x14ac:dyDescent="0.25">
      <c r="A17">
        <v>7.2</v>
      </c>
      <c r="C17">
        <v>7.2</v>
      </c>
      <c r="E17">
        <v>16</v>
      </c>
      <c r="F17">
        <f t="shared" si="0"/>
        <v>8.2554999999999996</v>
      </c>
    </row>
    <row r="18" spans="1:6" x14ac:dyDescent="0.25">
      <c r="A18">
        <v>7.3</v>
      </c>
      <c r="C18">
        <v>7.3</v>
      </c>
      <c r="E18">
        <v>17</v>
      </c>
      <c r="F18">
        <f t="shared" si="0"/>
        <v>8.2957000000000001</v>
      </c>
    </row>
    <row r="19" spans="1:6" x14ac:dyDescent="0.25">
      <c r="A19">
        <v>7.3</v>
      </c>
      <c r="C19">
        <v>7.3</v>
      </c>
      <c r="E19">
        <v>18</v>
      </c>
      <c r="F19">
        <f t="shared" si="0"/>
        <v>8.3359000000000005</v>
      </c>
    </row>
    <row r="20" spans="1:6" x14ac:dyDescent="0.25">
      <c r="A20">
        <v>7.5</v>
      </c>
      <c r="C20">
        <v>7.5</v>
      </c>
      <c r="E20">
        <v>19</v>
      </c>
      <c r="F20">
        <f t="shared" si="0"/>
        <v>8.376100000000001</v>
      </c>
    </row>
    <row r="21" spans="1:6" x14ac:dyDescent="0.25">
      <c r="A21">
        <v>7.7</v>
      </c>
      <c r="C21">
        <v>7.7</v>
      </c>
      <c r="E21">
        <v>20</v>
      </c>
      <c r="F21">
        <f t="shared" si="0"/>
        <v>8.4162999999999997</v>
      </c>
    </row>
    <row r="22" spans="1:6" x14ac:dyDescent="0.25">
      <c r="A22">
        <v>7.7</v>
      </c>
      <c r="C22">
        <v>7.7</v>
      </c>
      <c r="E22">
        <v>21</v>
      </c>
      <c r="F22">
        <f t="shared" si="0"/>
        <v>8.4565000000000001</v>
      </c>
    </row>
    <row r="23" spans="1:6" x14ac:dyDescent="0.25">
      <c r="A23">
        <v>8</v>
      </c>
      <c r="B23">
        <v>8</v>
      </c>
      <c r="E23">
        <v>22</v>
      </c>
      <c r="F23">
        <f t="shared" si="0"/>
        <v>8.4967000000000006</v>
      </c>
    </row>
    <row r="24" spans="1:6" x14ac:dyDescent="0.25">
      <c r="A24">
        <v>8</v>
      </c>
      <c r="B24">
        <v>8</v>
      </c>
      <c r="E24">
        <v>23</v>
      </c>
      <c r="F24">
        <f t="shared" si="0"/>
        <v>8.536900000000001</v>
      </c>
    </row>
    <row r="25" spans="1:6" x14ac:dyDescent="0.25">
      <c r="A25">
        <v>8</v>
      </c>
      <c r="B25">
        <v>8</v>
      </c>
      <c r="E25">
        <v>24</v>
      </c>
      <c r="F25">
        <f t="shared" si="0"/>
        <v>8.5770999999999997</v>
      </c>
    </row>
    <row r="26" spans="1:6" x14ac:dyDescent="0.25">
      <c r="A26">
        <v>8.3000000000000007</v>
      </c>
      <c r="B26">
        <v>8.3000000000000007</v>
      </c>
      <c r="E26">
        <v>25</v>
      </c>
      <c r="F26">
        <f t="shared" si="0"/>
        <v>8.6173000000000002</v>
      </c>
    </row>
    <row r="27" spans="1:6" x14ac:dyDescent="0.25">
      <c r="A27">
        <v>8.5</v>
      </c>
      <c r="B27">
        <v>8.5</v>
      </c>
      <c r="E27">
        <v>26</v>
      </c>
      <c r="F27">
        <f t="shared" si="0"/>
        <v>8.6575000000000006</v>
      </c>
    </row>
    <row r="28" spans="1:6" x14ac:dyDescent="0.25">
      <c r="A28">
        <v>8.6</v>
      </c>
      <c r="B28">
        <v>8.6</v>
      </c>
      <c r="E28">
        <v>27</v>
      </c>
      <c r="F28">
        <f t="shared" si="0"/>
        <v>8.6977000000000011</v>
      </c>
    </row>
    <row r="29" spans="1:6" x14ac:dyDescent="0.25">
      <c r="A29">
        <v>8.6</v>
      </c>
      <c r="B29">
        <v>8.6</v>
      </c>
      <c r="E29">
        <v>28</v>
      </c>
      <c r="F29">
        <f t="shared" si="0"/>
        <v>8.7378999999999998</v>
      </c>
    </row>
    <row r="30" spans="1:6" x14ac:dyDescent="0.25">
      <c r="A30">
        <v>8.6</v>
      </c>
      <c r="B30">
        <v>8.6</v>
      </c>
      <c r="E30">
        <v>29</v>
      </c>
      <c r="F30">
        <f t="shared" si="0"/>
        <v>8.7781000000000002</v>
      </c>
    </row>
    <row r="31" spans="1:6" x14ac:dyDescent="0.25">
      <c r="A31">
        <v>8.6999999999999993</v>
      </c>
      <c r="B31">
        <v>8.6999999999999993</v>
      </c>
      <c r="E31">
        <v>30</v>
      </c>
      <c r="F31">
        <f t="shared" si="0"/>
        <v>8.8183000000000007</v>
      </c>
    </row>
    <row r="32" spans="1:6" x14ac:dyDescent="0.25">
      <c r="A32">
        <v>8.6999999999999993</v>
      </c>
      <c r="B32">
        <v>8.6999999999999993</v>
      </c>
      <c r="E32">
        <v>31</v>
      </c>
      <c r="F32">
        <f t="shared" si="0"/>
        <v>8.8584999999999994</v>
      </c>
    </row>
    <row r="33" spans="1:6" x14ac:dyDescent="0.25">
      <c r="A33">
        <v>8.8000000000000007</v>
      </c>
      <c r="B33">
        <v>8.8000000000000007</v>
      </c>
      <c r="E33">
        <v>32</v>
      </c>
      <c r="F33">
        <f t="shared" si="0"/>
        <v>8.8986999999999998</v>
      </c>
    </row>
    <row r="34" spans="1:6" x14ac:dyDescent="0.25">
      <c r="A34">
        <v>8.8000000000000007</v>
      </c>
      <c r="B34">
        <v>8.8000000000000007</v>
      </c>
      <c r="E34">
        <v>33</v>
      </c>
      <c r="F34">
        <f t="shared" si="0"/>
        <v>8.9389000000000003</v>
      </c>
    </row>
    <row r="35" spans="1:6" x14ac:dyDescent="0.25">
      <c r="A35">
        <v>8.8000000000000007</v>
      </c>
      <c r="B35">
        <v>8.8000000000000007</v>
      </c>
      <c r="E35">
        <v>34</v>
      </c>
      <c r="F35">
        <f t="shared" si="0"/>
        <v>8.9791000000000007</v>
      </c>
    </row>
    <row r="36" spans="1:6" x14ac:dyDescent="0.25">
      <c r="A36">
        <v>9</v>
      </c>
      <c r="B36">
        <v>9</v>
      </c>
      <c r="E36">
        <v>35</v>
      </c>
      <c r="F36">
        <f t="shared" si="0"/>
        <v>9.0193000000000012</v>
      </c>
    </row>
    <row r="37" spans="1:6" x14ac:dyDescent="0.25">
      <c r="A37">
        <v>9.1</v>
      </c>
      <c r="B37">
        <v>9.1</v>
      </c>
      <c r="E37">
        <v>36</v>
      </c>
      <c r="F37">
        <f t="shared" si="0"/>
        <v>9.0594999999999999</v>
      </c>
    </row>
    <row r="38" spans="1:6" x14ac:dyDescent="0.25">
      <c r="A38">
        <v>9.1</v>
      </c>
      <c r="B38">
        <v>9.1</v>
      </c>
      <c r="E38">
        <v>37</v>
      </c>
      <c r="F38">
        <f t="shared" si="0"/>
        <v>9.0997000000000003</v>
      </c>
    </row>
    <row r="39" spans="1:6" x14ac:dyDescent="0.25">
      <c r="A39">
        <v>9.1999999999999993</v>
      </c>
      <c r="B39">
        <v>9.1999999999999993</v>
      </c>
      <c r="E39">
        <v>38</v>
      </c>
      <c r="F39">
        <f t="shared" si="0"/>
        <v>9.1399000000000008</v>
      </c>
    </row>
    <row r="40" spans="1:6" x14ac:dyDescent="0.25">
      <c r="A40">
        <v>9.3000000000000007</v>
      </c>
      <c r="B40">
        <v>9.3000000000000007</v>
      </c>
      <c r="E40">
        <v>39</v>
      </c>
      <c r="F40">
        <f t="shared" si="0"/>
        <v>9.1800999999999995</v>
      </c>
    </row>
    <row r="41" spans="1:6" x14ac:dyDescent="0.25">
      <c r="A41">
        <v>9.3000000000000007</v>
      </c>
      <c r="B41">
        <v>9.3000000000000007</v>
      </c>
      <c r="E41">
        <v>40</v>
      </c>
      <c r="F41">
        <f t="shared" si="0"/>
        <v>9.2202999999999999</v>
      </c>
    </row>
    <row r="42" spans="1:6" x14ac:dyDescent="0.25">
      <c r="A42">
        <v>9.4</v>
      </c>
      <c r="B42">
        <v>9.4</v>
      </c>
      <c r="E42">
        <v>41</v>
      </c>
      <c r="F42">
        <f t="shared" si="0"/>
        <v>9.2605000000000004</v>
      </c>
    </row>
    <row r="43" spans="1:6" x14ac:dyDescent="0.25">
      <c r="A43">
        <v>9.4</v>
      </c>
      <c r="B43">
        <v>9.4</v>
      </c>
      <c r="E43">
        <v>42</v>
      </c>
      <c r="F43">
        <f t="shared" si="0"/>
        <v>9.3007000000000009</v>
      </c>
    </row>
    <row r="44" spans="1:6" x14ac:dyDescent="0.25">
      <c r="A44">
        <v>9.4</v>
      </c>
      <c r="B44">
        <v>9.4</v>
      </c>
      <c r="E44">
        <v>43</v>
      </c>
      <c r="F44">
        <f t="shared" si="0"/>
        <v>9.3408999999999995</v>
      </c>
    </row>
    <row r="45" spans="1:6" x14ac:dyDescent="0.25">
      <c r="A45">
        <v>9.5</v>
      </c>
      <c r="B45">
        <v>9.5</v>
      </c>
      <c r="E45">
        <v>44</v>
      </c>
      <c r="F45">
        <f t="shared" si="0"/>
        <v>9.3811</v>
      </c>
    </row>
    <row r="46" spans="1:6" x14ac:dyDescent="0.25">
      <c r="A46">
        <v>9.6</v>
      </c>
      <c r="B46">
        <v>9.6</v>
      </c>
      <c r="E46">
        <v>45</v>
      </c>
      <c r="F46">
        <f t="shared" si="0"/>
        <v>9.4213000000000005</v>
      </c>
    </row>
    <row r="47" spans="1:6" x14ac:dyDescent="0.25">
      <c r="A47">
        <v>9.6</v>
      </c>
      <c r="B47">
        <v>9.6</v>
      </c>
      <c r="E47">
        <v>46</v>
      </c>
      <c r="F47">
        <f t="shared" si="0"/>
        <v>9.4615000000000009</v>
      </c>
    </row>
    <row r="48" spans="1:6" x14ac:dyDescent="0.25">
      <c r="A48">
        <v>9.6</v>
      </c>
      <c r="B48">
        <v>9.6</v>
      </c>
      <c r="E48">
        <v>47</v>
      </c>
      <c r="F48">
        <f t="shared" si="0"/>
        <v>9.5016999999999996</v>
      </c>
    </row>
    <row r="49" spans="1:6" x14ac:dyDescent="0.25">
      <c r="A49">
        <v>9.6999999999999993</v>
      </c>
      <c r="B49">
        <v>9.6999999999999993</v>
      </c>
      <c r="E49">
        <v>48</v>
      </c>
      <c r="F49">
        <f t="shared" si="0"/>
        <v>9.5419</v>
      </c>
    </row>
    <row r="50" spans="1:6" x14ac:dyDescent="0.25">
      <c r="A50">
        <v>9.6999999999999993</v>
      </c>
      <c r="B50">
        <v>9.6999999999999993</v>
      </c>
      <c r="E50">
        <v>49</v>
      </c>
      <c r="F50">
        <f t="shared" si="0"/>
        <v>9.5821000000000005</v>
      </c>
    </row>
    <row r="51" spans="1:6" x14ac:dyDescent="0.25">
      <c r="A51">
        <v>9.8000000000000007</v>
      </c>
      <c r="B51">
        <v>9.8000000000000007</v>
      </c>
      <c r="E51">
        <v>50</v>
      </c>
      <c r="F51">
        <f t="shared" si="0"/>
        <v>9.6222999999999992</v>
      </c>
    </row>
    <row r="52" spans="1:6" x14ac:dyDescent="0.25">
      <c r="A52">
        <v>9.8000000000000007</v>
      </c>
      <c r="B52">
        <v>9.8000000000000007</v>
      </c>
      <c r="E52">
        <v>51</v>
      </c>
      <c r="F52">
        <f t="shared" si="0"/>
        <v>9.6624999999999996</v>
      </c>
    </row>
    <row r="53" spans="1:6" x14ac:dyDescent="0.25">
      <c r="A53">
        <v>9.8000000000000007</v>
      </c>
      <c r="B53">
        <v>9.8000000000000007</v>
      </c>
      <c r="E53">
        <v>52</v>
      </c>
      <c r="F53">
        <f t="shared" si="0"/>
        <v>9.7027000000000001</v>
      </c>
    </row>
    <row r="54" spans="1:6" x14ac:dyDescent="0.25">
      <c r="A54">
        <v>9.8000000000000007</v>
      </c>
      <c r="B54">
        <v>9.8000000000000007</v>
      </c>
      <c r="E54">
        <v>53</v>
      </c>
      <c r="F54">
        <f t="shared" si="0"/>
        <v>9.7429000000000006</v>
      </c>
    </row>
    <row r="55" spans="1:6" x14ac:dyDescent="0.25">
      <c r="A55">
        <v>9.9</v>
      </c>
      <c r="B55">
        <v>9.9</v>
      </c>
      <c r="E55">
        <v>54</v>
      </c>
      <c r="F55">
        <f t="shared" si="0"/>
        <v>9.783100000000001</v>
      </c>
    </row>
    <row r="56" spans="1:6" x14ac:dyDescent="0.25">
      <c r="A56">
        <v>9.9</v>
      </c>
      <c r="B56">
        <v>9.9</v>
      </c>
      <c r="E56">
        <v>55</v>
      </c>
      <c r="F56">
        <f t="shared" si="0"/>
        <v>9.8232999999999997</v>
      </c>
    </row>
    <row r="57" spans="1:6" x14ac:dyDescent="0.25">
      <c r="A57">
        <v>10</v>
      </c>
      <c r="B57">
        <v>10</v>
      </c>
      <c r="E57">
        <v>56</v>
      </c>
      <c r="F57">
        <f t="shared" si="0"/>
        <v>9.8635000000000002</v>
      </c>
    </row>
    <row r="58" spans="1:6" x14ac:dyDescent="0.25">
      <c r="A58">
        <v>10</v>
      </c>
      <c r="B58">
        <v>10</v>
      </c>
      <c r="E58">
        <v>57</v>
      </c>
      <c r="F58">
        <f t="shared" si="0"/>
        <v>9.9037000000000006</v>
      </c>
    </row>
    <row r="59" spans="1:6" x14ac:dyDescent="0.25">
      <c r="A59">
        <v>10</v>
      </c>
      <c r="B59">
        <v>10</v>
      </c>
      <c r="E59">
        <v>58</v>
      </c>
      <c r="F59">
        <f t="shared" si="0"/>
        <v>9.9438999999999993</v>
      </c>
    </row>
    <row r="60" spans="1:6" x14ac:dyDescent="0.25">
      <c r="A60">
        <v>10</v>
      </c>
      <c r="B60">
        <v>10</v>
      </c>
      <c r="E60">
        <v>59</v>
      </c>
      <c r="F60">
        <f t="shared" si="0"/>
        <v>9.9840999999999998</v>
      </c>
    </row>
    <row r="61" spans="1:6" x14ac:dyDescent="0.25">
      <c r="A61">
        <v>10</v>
      </c>
      <c r="B61">
        <v>10</v>
      </c>
      <c r="E61">
        <v>60</v>
      </c>
      <c r="F61">
        <f t="shared" si="0"/>
        <v>10.0243</v>
      </c>
    </row>
    <row r="62" spans="1:6" x14ac:dyDescent="0.25">
      <c r="A62">
        <v>10.1</v>
      </c>
      <c r="B62">
        <v>10.1</v>
      </c>
      <c r="E62">
        <v>61</v>
      </c>
      <c r="F62">
        <f t="shared" si="0"/>
        <v>10.064500000000001</v>
      </c>
    </row>
    <row r="63" spans="1:6" x14ac:dyDescent="0.25">
      <c r="A63">
        <v>10.1</v>
      </c>
      <c r="B63">
        <v>10.1</v>
      </c>
      <c r="E63">
        <v>62</v>
      </c>
      <c r="F63">
        <f t="shared" si="0"/>
        <v>10.104700000000001</v>
      </c>
    </row>
    <row r="64" spans="1:6" x14ac:dyDescent="0.25">
      <c r="A64">
        <v>10.199999999999999</v>
      </c>
      <c r="B64">
        <v>10.199999999999999</v>
      </c>
      <c r="E64">
        <v>63</v>
      </c>
      <c r="F64">
        <f t="shared" si="0"/>
        <v>10.1449</v>
      </c>
    </row>
    <row r="65" spans="1:6" x14ac:dyDescent="0.25">
      <c r="A65">
        <v>10.199999999999999</v>
      </c>
      <c r="B65">
        <v>10.199999999999999</v>
      </c>
      <c r="E65">
        <v>64</v>
      </c>
      <c r="F65">
        <f t="shared" si="0"/>
        <v>10.1851</v>
      </c>
    </row>
    <row r="66" spans="1:6" x14ac:dyDescent="0.25">
      <c r="A66">
        <v>10.3</v>
      </c>
      <c r="B66">
        <v>10.3</v>
      </c>
      <c r="E66">
        <v>65</v>
      </c>
      <c r="F66">
        <f t="shared" si="0"/>
        <v>10.225300000000001</v>
      </c>
    </row>
    <row r="67" spans="1:6" x14ac:dyDescent="0.25">
      <c r="A67">
        <v>10.3</v>
      </c>
      <c r="B67">
        <v>10.3</v>
      </c>
      <c r="E67">
        <v>66</v>
      </c>
      <c r="F67">
        <f t="shared" ref="F67:F130" si="1">E67*0.0402+7.6123</f>
        <v>10.265499999999999</v>
      </c>
    </row>
    <row r="68" spans="1:6" x14ac:dyDescent="0.25">
      <c r="A68">
        <v>10.4</v>
      </c>
      <c r="B68">
        <v>10.4</v>
      </c>
      <c r="E68">
        <v>67</v>
      </c>
      <c r="F68">
        <f t="shared" si="1"/>
        <v>10.3057</v>
      </c>
    </row>
    <row r="69" spans="1:6" x14ac:dyDescent="0.25">
      <c r="A69">
        <v>10.5</v>
      </c>
      <c r="B69">
        <v>10.5</v>
      </c>
      <c r="E69">
        <v>68</v>
      </c>
      <c r="F69">
        <f t="shared" si="1"/>
        <v>10.3459</v>
      </c>
    </row>
    <row r="70" spans="1:6" x14ac:dyDescent="0.25">
      <c r="A70">
        <v>10.6</v>
      </c>
      <c r="B70">
        <v>10.6</v>
      </c>
      <c r="E70">
        <v>69</v>
      </c>
      <c r="F70">
        <f t="shared" si="1"/>
        <v>10.386100000000001</v>
      </c>
    </row>
    <row r="71" spans="1:6" x14ac:dyDescent="0.25">
      <c r="A71">
        <v>10.6</v>
      </c>
      <c r="B71">
        <v>10.6</v>
      </c>
      <c r="E71">
        <v>70</v>
      </c>
      <c r="F71">
        <f t="shared" si="1"/>
        <v>10.426300000000001</v>
      </c>
    </row>
    <row r="72" spans="1:6" x14ac:dyDescent="0.25">
      <c r="A72">
        <v>10.6</v>
      </c>
      <c r="B72">
        <v>10.6</v>
      </c>
      <c r="E72">
        <v>71</v>
      </c>
      <c r="F72">
        <f t="shared" si="1"/>
        <v>10.4665</v>
      </c>
    </row>
    <row r="73" spans="1:6" x14ac:dyDescent="0.25">
      <c r="A73">
        <v>10.7</v>
      </c>
      <c r="B73">
        <v>10.7</v>
      </c>
      <c r="E73">
        <v>72</v>
      </c>
      <c r="F73">
        <f t="shared" si="1"/>
        <v>10.5067</v>
      </c>
    </row>
    <row r="74" spans="1:6" x14ac:dyDescent="0.25">
      <c r="A74">
        <v>10.7</v>
      </c>
      <c r="B74">
        <v>10.7</v>
      </c>
      <c r="E74">
        <v>73</v>
      </c>
      <c r="F74">
        <f t="shared" si="1"/>
        <v>10.546900000000001</v>
      </c>
    </row>
    <row r="75" spans="1:6" x14ac:dyDescent="0.25">
      <c r="A75">
        <v>10.7</v>
      </c>
      <c r="B75">
        <v>10.7</v>
      </c>
      <c r="E75">
        <v>74</v>
      </c>
      <c r="F75">
        <f t="shared" si="1"/>
        <v>10.5871</v>
      </c>
    </row>
    <row r="76" spans="1:6" x14ac:dyDescent="0.25">
      <c r="A76">
        <v>10.8</v>
      </c>
      <c r="B76">
        <v>10.8</v>
      </c>
      <c r="E76">
        <v>75</v>
      </c>
      <c r="F76">
        <f t="shared" si="1"/>
        <v>10.6273</v>
      </c>
    </row>
    <row r="77" spans="1:6" x14ac:dyDescent="0.25">
      <c r="A77">
        <v>10.8</v>
      </c>
      <c r="B77">
        <v>10.8</v>
      </c>
      <c r="E77">
        <v>76</v>
      </c>
      <c r="F77">
        <f t="shared" si="1"/>
        <v>10.6675</v>
      </c>
    </row>
    <row r="78" spans="1:6" x14ac:dyDescent="0.25">
      <c r="A78">
        <v>10.9</v>
      </c>
      <c r="B78">
        <v>10.9</v>
      </c>
      <c r="E78">
        <v>77</v>
      </c>
      <c r="F78">
        <f t="shared" si="1"/>
        <v>10.707700000000001</v>
      </c>
    </row>
    <row r="79" spans="1:6" x14ac:dyDescent="0.25">
      <c r="A79">
        <v>10.9</v>
      </c>
      <c r="B79">
        <v>10.9</v>
      </c>
      <c r="E79">
        <v>78</v>
      </c>
      <c r="F79">
        <f t="shared" si="1"/>
        <v>10.747900000000001</v>
      </c>
    </row>
    <row r="80" spans="1:6" x14ac:dyDescent="0.25">
      <c r="A80">
        <v>10.9</v>
      </c>
      <c r="B80">
        <v>10.9</v>
      </c>
      <c r="E80">
        <v>79</v>
      </c>
      <c r="F80">
        <f t="shared" si="1"/>
        <v>10.7881</v>
      </c>
    </row>
    <row r="81" spans="1:6" x14ac:dyDescent="0.25">
      <c r="A81">
        <v>11</v>
      </c>
      <c r="B81">
        <v>11</v>
      </c>
      <c r="E81">
        <v>80</v>
      </c>
      <c r="F81">
        <f t="shared" si="1"/>
        <v>10.8283</v>
      </c>
    </row>
    <row r="82" spans="1:6" x14ac:dyDescent="0.25">
      <c r="A82">
        <v>11.1</v>
      </c>
      <c r="B82">
        <v>11.1</v>
      </c>
      <c r="E82">
        <v>81</v>
      </c>
      <c r="F82">
        <f t="shared" si="1"/>
        <v>10.868500000000001</v>
      </c>
    </row>
    <row r="83" spans="1:6" x14ac:dyDescent="0.25">
      <c r="A83">
        <v>11.1</v>
      </c>
      <c r="B83">
        <v>11.1</v>
      </c>
      <c r="E83">
        <v>82</v>
      </c>
      <c r="F83">
        <f t="shared" si="1"/>
        <v>10.9087</v>
      </c>
    </row>
    <row r="84" spans="1:6" x14ac:dyDescent="0.25">
      <c r="A84">
        <v>11.1</v>
      </c>
      <c r="B84">
        <v>11.1</v>
      </c>
      <c r="E84">
        <v>83</v>
      </c>
      <c r="F84">
        <f t="shared" si="1"/>
        <v>10.9489</v>
      </c>
    </row>
    <row r="85" spans="1:6" x14ac:dyDescent="0.25">
      <c r="A85">
        <v>11.1</v>
      </c>
      <c r="B85">
        <v>11.1</v>
      </c>
      <c r="E85">
        <v>84</v>
      </c>
      <c r="F85">
        <f t="shared" si="1"/>
        <v>10.989100000000001</v>
      </c>
    </row>
    <row r="86" spans="1:6" x14ac:dyDescent="0.25">
      <c r="A86">
        <v>11.2</v>
      </c>
      <c r="B86">
        <v>11.2</v>
      </c>
      <c r="E86">
        <v>85</v>
      </c>
      <c r="F86">
        <f t="shared" si="1"/>
        <v>11.029299999999999</v>
      </c>
    </row>
    <row r="87" spans="1:6" x14ac:dyDescent="0.25">
      <c r="A87">
        <v>11.3</v>
      </c>
      <c r="B87">
        <v>11.3</v>
      </c>
      <c r="E87">
        <v>86</v>
      </c>
      <c r="F87">
        <f t="shared" si="1"/>
        <v>11.0695</v>
      </c>
    </row>
    <row r="88" spans="1:6" x14ac:dyDescent="0.25">
      <c r="A88">
        <v>11.3</v>
      </c>
      <c r="B88">
        <v>11.3</v>
      </c>
      <c r="E88">
        <v>87</v>
      </c>
      <c r="F88">
        <f t="shared" si="1"/>
        <v>11.1097</v>
      </c>
    </row>
    <row r="89" spans="1:6" x14ac:dyDescent="0.25">
      <c r="A89">
        <v>11.4</v>
      </c>
      <c r="B89">
        <v>11.4</v>
      </c>
      <c r="E89">
        <v>88</v>
      </c>
      <c r="F89">
        <f t="shared" si="1"/>
        <v>11.149900000000001</v>
      </c>
    </row>
    <row r="90" spans="1:6" x14ac:dyDescent="0.25">
      <c r="A90">
        <v>11.4</v>
      </c>
      <c r="B90">
        <v>11.4</v>
      </c>
      <c r="E90">
        <v>89</v>
      </c>
      <c r="F90">
        <f t="shared" si="1"/>
        <v>11.190100000000001</v>
      </c>
    </row>
    <row r="91" spans="1:6" x14ac:dyDescent="0.25">
      <c r="A91">
        <v>11.4</v>
      </c>
      <c r="B91">
        <v>11.4</v>
      </c>
      <c r="E91">
        <v>90</v>
      </c>
      <c r="F91">
        <f t="shared" si="1"/>
        <v>11.2303</v>
      </c>
    </row>
    <row r="92" spans="1:6" x14ac:dyDescent="0.25">
      <c r="A92">
        <v>11.4</v>
      </c>
      <c r="B92">
        <v>11.4</v>
      </c>
      <c r="E92">
        <v>91</v>
      </c>
      <c r="F92">
        <f t="shared" si="1"/>
        <v>11.2705</v>
      </c>
    </row>
    <row r="93" spans="1:6" x14ac:dyDescent="0.25">
      <c r="A93">
        <v>11.4</v>
      </c>
      <c r="B93">
        <v>11.4</v>
      </c>
      <c r="E93">
        <v>92</v>
      </c>
      <c r="F93">
        <f t="shared" si="1"/>
        <v>11.310700000000001</v>
      </c>
    </row>
    <row r="94" spans="1:6" x14ac:dyDescent="0.25">
      <c r="A94">
        <v>11.5</v>
      </c>
      <c r="B94">
        <v>11.5</v>
      </c>
      <c r="E94">
        <v>93</v>
      </c>
      <c r="F94">
        <f t="shared" si="1"/>
        <v>11.350899999999999</v>
      </c>
    </row>
    <row r="95" spans="1:6" x14ac:dyDescent="0.25">
      <c r="A95">
        <v>11.6</v>
      </c>
      <c r="B95">
        <v>11.6</v>
      </c>
      <c r="E95">
        <v>94</v>
      </c>
      <c r="F95">
        <f t="shared" si="1"/>
        <v>11.3911</v>
      </c>
    </row>
    <row r="96" spans="1:6" x14ac:dyDescent="0.25">
      <c r="A96">
        <v>11.6</v>
      </c>
      <c r="B96">
        <v>11.6</v>
      </c>
      <c r="E96">
        <v>95</v>
      </c>
      <c r="F96">
        <f t="shared" si="1"/>
        <v>11.4313</v>
      </c>
    </row>
    <row r="97" spans="1:6" x14ac:dyDescent="0.25">
      <c r="A97">
        <v>11.6</v>
      </c>
      <c r="B97">
        <v>11.6</v>
      </c>
      <c r="E97">
        <v>96</v>
      </c>
      <c r="F97">
        <f t="shared" si="1"/>
        <v>11.471500000000001</v>
      </c>
    </row>
    <row r="98" spans="1:6" x14ac:dyDescent="0.25">
      <c r="A98">
        <v>11.6</v>
      </c>
      <c r="B98">
        <v>11.6</v>
      </c>
      <c r="E98">
        <v>97</v>
      </c>
      <c r="F98">
        <f t="shared" si="1"/>
        <v>11.511700000000001</v>
      </c>
    </row>
    <row r="99" spans="1:6" x14ac:dyDescent="0.25">
      <c r="A99">
        <v>11.6</v>
      </c>
      <c r="B99">
        <v>11.6</v>
      </c>
      <c r="E99">
        <v>98</v>
      </c>
      <c r="F99">
        <f t="shared" si="1"/>
        <v>11.5519</v>
      </c>
    </row>
    <row r="100" spans="1:6" x14ac:dyDescent="0.25">
      <c r="A100">
        <v>11.6</v>
      </c>
      <c r="B100">
        <v>11.6</v>
      </c>
      <c r="E100">
        <v>99</v>
      </c>
      <c r="F100">
        <f t="shared" si="1"/>
        <v>11.5921</v>
      </c>
    </row>
    <row r="101" spans="1:6" x14ac:dyDescent="0.25">
      <c r="A101">
        <v>11.6</v>
      </c>
      <c r="B101">
        <v>11.6</v>
      </c>
      <c r="E101">
        <v>100</v>
      </c>
      <c r="F101">
        <f t="shared" si="1"/>
        <v>11.632300000000001</v>
      </c>
    </row>
    <row r="102" spans="1:6" x14ac:dyDescent="0.25">
      <c r="A102">
        <v>11.7</v>
      </c>
      <c r="B102">
        <v>11.7</v>
      </c>
      <c r="E102">
        <v>101</v>
      </c>
      <c r="F102">
        <f t="shared" si="1"/>
        <v>11.672499999999999</v>
      </c>
    </row>
    <row r="103" spans="1:6" x14ac:dyDescent="0.25">
      <c r="A103">
        <v>11.8</v>
      </c>
      <c r="B103">
        <v>11.8</v>
      </c>
      <c r="E103">
        <v>102</v>
      </c>
      <c r="F103">
        <f t="shared" si="1"/>
        <v>11.7127</v>
      </c>
    </row>
    <row r="104" spans="1:6" x14ac:dyDescent="0.25">
      <c r="A104">
        <v>11.8</v>
      </c>
      <c r="B104">
        <v>11.8</v>
      </c>
      <c r="E104">
        <v>103</v>
      </c>
      <c r="F104">
        <f t="shared" si="1"/>
        <v>11.7529</v>
      </c>
    </row>
    <row r="105" spans="1:6" x14ac:dyDescent="0.25">
      <c r="A105">
        <v>11.8</v>
      </c>
      <c r="B105">
        <v>11.8</v>
      </c>
      <c r="E105">
        <v>104</v>
      </c>
      <c r="F105">
        <f t="shared" si="1"/>
        <v>11.793099999999999</v>
      </c>
    </row>
    <row r="106" spans="1:6" x14ac:dyDescent="0.25">
      <c r="A106">
        <v>11.8</v>
      </c>
      <c r="B106">
        <v>11.8</v>
      </c>
      <c r="E106">
        <v>105</v>
      </c>
      <c r="F106">
        <f t="shared" si="1"/>
        <v>11.833300000000001</v>
      </c>
    </row>
    <row r="107" spans="1:6" x14ac:dyDescent="0.25">
      <c r="A107">
        <v>11.9</v>
      </c>
      <c r="B107">
        <v>11.9</v>
      </c>
      <c r="E107">
        <v>106</v>
      </c>
      <c r="F107">
        <f t="shared" si="1"/>
        <v>11.8735</v>
      </c>
    </row>
    <row r="108" spans="1:6" x14ac:dyDescent="0.25">
      <c r="A108">
        <v>11.9</v>
      </c>
      <c r="B108">
        <v>11.9</v>
      </c>
      <c r="E108">
        <v>107</v>
      </c>
      <c r="F108">
        <f t="shared" si="1"/>
        <v>11.9137</v>
      </c>
    </row>
    <row r="109" spans="1:6" x14ac:dyDescent="0.25">
      <c r="A109">
        <v>12</v>
      </c>
      <c r="B109">
        <v>12</v>
      </c>
      <c r="E109">
        <v>108</v>
      </c>
      <c r="F109">
        <f t="shared" si="1"/>
        <v>11.953900000000001</v>
      </c>
    </row>
    <row r="110" spans="1:6" x14ac:dyDescent="0.25">
      <c r="A110">
        <v>12</v>
      </c>
      <c r="B110">
        <v>12</v>
      </c>
      <c r="E110">
        <v>109</v>
      </c>
      <c r="F110">
        <f t="shared" si="1"/>
        <v>11.9941</v>
      </c>
    </row>
    <row r="111" spans="1:6" x14ac:dyDescent="0.25">
      <c r="A111">
        <v>12.1</v>
      </c>
      <c r="B111">
        <v>12.1</v>
      </c>
      <c r="E111">
        <v>110</v>
      </c>
      <c r="F111">
        <f t="shared" si="1"/>
        <v>12.0343</v>
      </c>
    </row>
    <row r="112" spans="1:6" x14ac:dyDescent="0.25">
      <c r="A112">
        <v>12.1</v>
      </c>
      <c r="B112">
        <v>12.1</v>
      </c>
      <c r="E112">
        <v>111</v>
      </c>
      <c r="F112">
        <f t="shared" si="1"/>
        <v>12.0745</v>
      </c>
    </row>
    <row r="113" spans="1:6" x14ac:dyDescent="0.25">
      <c r="A113">
        <v>12.1</v>
      </c>
      <c r="B113">
        <v>12.1</v>
      </c>
      <c r="E113">
        <v>112</v>
      </c>
      <c r="F113">
        <f t="shared" si="1"/>
        <v>12.114699999999999</v>
      </c>
    </row>
    <row r="114" spans="1:6" x14ac:dyDescent="0.25">
      <c r="A114">
        <v>12.1</v>
      </c>
      <c r="B114">
        <v>12.1</v>
      </c>
      <c r="E114">
        <v>113</v>
      </c>
      <c r="F114">
        <f t="shared" si="1"/>
        <v>12.154900000000001</v>
      </c>
    </row>
    <row r="115" spans="1:6" x14ac:dyDescent="0.25">
      <c r="A115">
        <v>12.1</v>
      </c>
      <c r="B115">
        <v>12.1</v>
      </c>
      <c r="E115">
        <v>114</v>
      </c>
      <c r="F115">
        <f t="shared" si="1"/>
        <v>12.1951</v>
      </c>
    </row>
    <row r="116" spans="1:6" x14ac:dyDescent="0.25">
      <c r="A116">
        <v>12.1</v>
      </c>
      <c r="B116">
        <v>12.1</v>
      </c>
      <c r="E116">
        <v>115</v>
      </c>
      <c r="F116">
        <f t="shared" si="1"/>
        <v>12.235300000000001</v>
      </c>
    </row>
    <row r="117" spans="1:6" x14ac:dyDescent="0.25">
      <c r="A117">
        <v>12.3</v>
      </c>
      <c r="B117">
        <v>12.3</v>
      </c>
      <c r="E117">
        <v>116</v>
      </c>
      <c r="F117">
        <f t="shared" si="1"/>
        <v>12.275500000000001</v>
      </c>
    </row>
    <row r="118" spans="1:6" x14ac:dyDescent="0.25">
      <c r="A118">
        <v>12.3</v>
      </c>
      <c r="B118">
        <v>12.3</v>
      </c>
      <c r="E118">
        <v>117</v>
      </c>
      <c r="F118">
        <f t="shared" si="1"/>
        <v>12.3157</v>
      </c>
    </row>
    <row r="119" spans="1:6" x14ac:dyDescent="0.25">
      <c r="A119">
        <v>12.3</v>
      </c>
      <c r="B119">
        <v>12.3</v>
      </c>
      <c r="E119">
        <v>118</v>
      </c>
      <c r="F119">
        <f t="shared" si="1"/>
        <v>12.3559</v>
      </c>
    </row>
    <row r="120" spans="1:6" x14ac:dyDescent="0.25">
      <c r="A120">
        <v>12.4</v>
      </c>
      <c r="B120">
        <v>12.4</v>
      </c>
      <c r="E120">
        <v>119</v>
      </c>
      <c r="F120">
        <f t="shared" si="1"/>
        <v>12.396100000000001</v>
      </c>
    </row>
    <row r="121" spans="1:6" x14ac:dyDescent="0.25">
      <c r="A121">
        <v>12.4</v>
      </c>
      <c r="B121">
        <v>12.4</v>
      </c>
      <c r="E121">
        <v>120</v>
      </c>
      <c r="F121">
        <f t="shared" si="1"/>
        <v>12.436299999999999</v>
      </c>
    </row>
    <row r="122" spans="1:6" x14ac:dyDescent="0.25">
      <c r="A122">
        <v>12.5</v>
      </c>
      <c r="B122">
        <v>12.5</v>
      </c>
      <c r="E122">
        <v>121</v>
      </c>
      <c r="F122">
        <f t="shared" si="1"/>
        <v>12.476500000000001</v>
      </c>
    </row>
    <row r="123" spans="1:6" x14ac:dyDescent="0.25">
      <c r="A123">
        <v>12.5</v>
      </c>
      <c r="B123">
        <v>12.5</v>
      </c>
      <c r="E123">
        <v>122</v>
      </c>
      <c r="F123">
        <f t="shared" si="1"/>
        <v>12.5167</v>
      </c>
    </row>
    <row r="124" spans="1:6" x14ac:dyDescent="0.25">
      <c r="A124">
        <v>12.5</v>
      </c>
      <c r="B124">
        <v>12.5</v>
      </c>
      <c r="E124">
        <v>123</v>
      </c>
      <c r="F124">
        <f t="shared" si="1"/>
        <v>12.556900000000001</v>
      </c>
    </row>
    <row r="125" spans="1:6" x14ac:dyDescent="0.25">
      <c r="A125">
        <v>12.5</v>
      </c>
      <c r="B125">
        <v>12.5</v>
      </c>
      <c r="E125">
        <v>124</v>
      </c>
      <c r="F125">
        <f t="shared" si="1"/>
        <v>12.597100000000001</v>
      </c>
    </row>
    <row r="126" spans="1:6" x14ac:dyDescent="0.25">
      <c r="A126">
        <v>12.6</v>
      </c>
      <c r="B126">
        <v>12.6</v>
      </c>
      <c r="E126">
        <v>125</v>
      </c>
      <c r="F126">
        <f t="shared" si="1"/>
        <v>12.6373</v>
      </c>
    </row>
    <row r="127" spans="1:6" x14ac:dyDescent="0.25">
      <c r="A127">
        <v>12.6</v>
      </c>
      <c r="B127">
        <v>12.6</v>
      </c>
      <c r="E127">
        <v>126</v>
      </c>
      <c r="F127">
        <f t="shared" si="1"/>
        <v>12.6775</v>
      </c>
    </row>
    <row r="128" spans="1:6" x14ac:dyDescent="0.25">
      <c r="A128">
        <v>12.7</v>
      </c>
      <c r="B128">
        <v>12.7</v>
      </c>
      <c r="E128">
        <v>127</v>
      </c>
      <c r="F128">
        <f t="shared" si="1"/>
        <v>12.717700000000001</v>
      </c>
    </row>
    <row r="129" spans="1:6" x14ac:dyDescent="0.25">
      <c r="A129">
        <v>12.7</v>
      </c>
      <c r="B129">
        <v>12.7</v>
      </c>
      <c r="E129">
        <v>128</v>
      </c>
      <c r="F129">
        <f t="shared" si="1"/>
        <v>12.757899999999999</v>
      </c>
    </row>
    <row r="130" spans="1:6" x14ac:dyDescent="0.25">
      <c r="A130">
        <v>12.7</v>
      </c>
      <c r="B130">
        <v>12.7</v>
      </c>
      <c r="E130">
        <v>129</v>
      </c>
      <c r="F130">
        <f t="shared" si="1"/>
        <v>12.7981</v>
      </c>
    </row>
    <row r="131" spans="1:6" x14ac:dyDescent="0.25">
      <c r="A131">
        <v>12.7</v>
      </c>
      <c r="B131">
        <v>12.7</v>
      </c>
      <c r="E131">
        <v>130</v>
      </c>
      <c r="F131">
        <f t="shared" ref="F131:F194" si="2">E131*0.0402+7.6123</f>
        <v>12.8383</v>
      </c>
    </row>
    <row r="132" spans="1:6" x14ac:dyDescent="0.25">
      <c r="A132">
        <v>12.7</v>
      </c>
      <c r="B132">
        <v>12.7</v>
      </c>
      <c r="E132">
        <v>131</v>
      </c>
      <c r="F132">
        <f t="shared" si="2"/>
        <v>12.878499999999999</v>
      </c>
    </row>
    <row r="133" spans="1:6" x14ac:dyDescent="0.25">
      <c r="A133">
        <v>12.8</v>
      </c>
      <c r="B133">
        <v>12.8</v>
      </c>
      <c r="E133">
        <v>132</v>
      </c>
      <c r="F133">
        <f t="shared" si="2"/>
        <v>12.918700000000001</v>
      </c>
    </row>
    <row r="134" spans="1:6" x14ac:dyDescent="0.25">
      <c r="A134">
        <v>12.8</v>
      </c>
      <c r="B134">
        <v>12.8</v>
      </c>
      <c r="E134">
        <v>133</v>
      </c>
      <c r="F134">
        <f t="shared" si="2"/>
        <v>12.9589</v>
      </c>
    </row>
    <row r="135" spans="1:6" x14ac:dyDescent="0.25">
      <c r="A135">
        <v>12.8</v>
      </c>
      <c r="B135">
        <v>12.8</v>
      </c>
      <c r="E135">
        <v>134</v>
      </c>
      <c r="F135">
        <f t="shared" si="2"/>
        <v>12.9991</v>
      </c>
    </row>
    <row r="136" spans="1:6" x14ac:dyDescent="0.25">
      <c r="A136">
        <v>12.8</v>
      </c>
      <c r="B136">
        <v>12.8</v>
      </c>
      <c r="E136">
        <v>135</v>
      </c>
      <c r="F136">
        <f t="shared" si="2"/>
        <v>13.039300000000001</v>
      </c>
    </row>
    <row r="137" spans="1:6" x14ac:dyDescent="0.25">
      <c r="A137">
        <v>12.8</v>
      </c>
      <c r="B137">
        <v>12.8</v>
      </c>
      <c r="E137">
        <v>136</v>
      </c>
      <c r="F137">
        <f t="shared" si="2"/>
        <v>13.079499999999999</v>
      </c>
    </row>
    <row r="138" spans="1:6" x14ac:dyDescent="0.25">
      <c r="A138">
        <v>12.8</v>
      </c>
      <c r="B138">
        <v>12.8</v>
      </c>
      <c r="E138">
        <v>137</v>
      </c>
      <c r="F138">
        <f t="shared" si="2"/>
        <v>13.1197</v>
      </c>
    </row>
    <row r="139" spans="1:6" x14ac:dyDescent="0.25">
      <c r="A139">
        <v>12.8</v>
      </c>
      <c r="B139">
        <v>12.8</v>
      </c>
      <c r="E139">
        <v>138</v>
      </c>
      <c r="F139">
        <f t="shared" si="2"/>
        <v>13.1599</v>
      </c>
    </row>
    <row r="140" spans="1:6" x14ac:dyDescent="0.25">
      <c r="A140">
        <v>13</v>
      </c>
      <c r="B140">
        <v>13</v>
      </c>
      <c r="E140">
        <v>139</v>
      </c>
      <c r="F140">
        <f t="shared" si="2"/>
        <v>13.200099999999999</v>
      </c>
    </row>
    <row r="141" spans="1:6" x14ac:dyDescent="0.25">
      <c r="A141">
        <v>13</v>
      </c>
      <c r="B141">
        <v>13</v>
      </c>
      <c r="E141">
        <v>140</v>
      </c>
      <c r="F141">
        <f t="shared" si="2"/>
        <v>13.240300000000001</v>
      </c>
    </row>
    <row r="142" spans="1:6" x14ac:dyDescent="0.25">
      <c r="A142">
        <v>13.1</v>
      </c>
      <c r="B142">
        <v>13.1</v>
      </c>
      <c r="E142">
        <v>141</v>
      </c>
      <c r="F142">
        <f t="shared" si="2"/>
        <v>13.2805</v>
      </c>
    </row>
    <row r="143" spans="1:6" x14ac:dyDescent="0.25">
      <c r="A143">
        <v>13.1</v>
      </c>
      <c r="B143">
        <v>13.1</v>
      </c>
      <c r="E143">
        <v>142</v>
      </c>
      <c r="F143">
        <f t="shared" si="2"/>
        <v>13.3207</v>
      </c>
    </row>
    <row r="144" spans="1:6" x14ac:dyDescent="0.25">
      <c r="A144">
        <v>13.1</v>
      </c>
      <c r="B144">
        <v>13.1</v>
      </c>
      <c r="E144">
        <v>143</v>
      </c>
      <c r="F144">
        <f t="shared" si="2"/>
        <v>13.360900000000001</v>
      </c>
    </row>
    <row r="145" spans="1:6" x14ac:dyDescent="0.25">
      <c r="A145">
        <v>13.1</v>
      </c>
      <c r="B145">
        <v>13.1</v>
      </c>
      <c r="E145">
        <v>144</v>
      </c>
      <c r="F145">
        <f t="shared" si="2"/>
        <v>13.4011</v>
      </c>
    </row>
    <row r="146" spans="1:6" x14ac:dyDescent="0.25">
      <c r="A146">
        <v>13.1</v>
      </c>
      <c r="B146">
        <v>13.1</v>
      </c>
      <c r="E146">
        <v>145</v>
      </c>
      <c r="F146">
        <f t="shared" si="2"/>
        <v>13.4413</v>
      </c>
    </row>
    <row r="147" spans="1:6" x14ac:dyDescent="0.25">
      <c r="A147">
        <v>13.2</v>
      </c>
      <c r="B147">
        <v>13.2</v>
      </c>
      <c r="E147">
        <v>146</v>
      </c>
      <c r="F147">
        <f t="shared" si="2"/>
        <v>13.4815</v>
      </c>
    </row>
    <row r="148" spans="1:6" x14ac:dyDescent="0.25">
      <c r="A148">
        <v>13.2</v>
      </c>
      <c r="B148">
        <v>13.2</v>
      </c>
      <c r="E148">
        <v>147</v>
      </c>
      <c r="F148">
        <f t="shared" si="2"/>
        <v>13.521699999999999</v>
      </c>
    </row>
    <row r="149" spans="1:6" x14ac:dyDescent="0.25">
      <c r="A149">
        <v>13.2</v>
      </c>
      <c r="B149">
        <v>13.2</v>
      </c>
      <c r="E149">
        <v>148</v>
      </c>
      <c r="F149">
        <f t="shared" si="2"/>
        <v>13.561900000000001</v>
      </c>
    </row>
    <row r="150" spans="1:6" x14ac:dyDescent="0.25">
      <c r="A150">
        <v>13.2</v>
      </c>
      <c r="B150">
        <v>13.2</v>
      </c>
      <c r="E150">
        <v>149</v>
      </c>
      <c r="F150">
        <f t="shared" si="2"/>
        <v>13.6021</v>
      </c>
    </row>
    <row r="151" spans="1:6" x14ac:dyDescent="0.25">
      <c r="A151">
        <v>13.2</v>
      </c>
      <c r="B151">
        <v>13.2</v>
      </c>
      <c r="E151">
        <v>150</v>
      </c>
      <c r="F151">
        <f t="shared" si="2"/>
        <v>13.642300000000001</v>
      </c>
    </row>
    <row r="152" spans="1:6" x14ac:dyDescent="0.25">
      <c r="A152">
        <v>13.2</v>
      </c>
      <c r="B152">
        <v>13.2</v>
      </c>
      <c r="E152">
        <v>151</v>
      </c>
      <c r="F152">
        <f t="shared" si="2"/>
        <v>13.682500000000001</v>
      </c>
    </row>
    <row r="153" spans="1:6" x14ac:dyDescent="0.25">
      <c r="A153">
        <v>13.3</v>
      </c>
      <c r="B153">
        <v>13.3</v>
      </c>
      <c r="E153">
        <v>152</v>
      </c>
      <c r="F153">
        <f t="shared" si="2"/>
        <v>13.7227</v>
      </c>
    </row>
    <row r="154" spans="1:6" x14ac:dyDescent="0.25">
      <c r="A154">
        <v>13.3</v>
      </c>
      <c r="B154">
        <v>13.3</v>
      </c>
      <c r="E154">
        <v>153</v>
      </c>
      <c r="F154">
        <f t="shared" si="2"/>
        <v>13.7629</v>
      </c>
    </row>
    <row r="155" spans="1:6" x14ac:dyDescent="0.25">
      <c r="A155">
        <v>13.3</v>
      </c>
      <c r="B155">
        <v>13.3</v>
      </c>
      <c r="E155">
        <v>154</v>
      </c>
      <c r="F155">
        <f t="shared" si="2"/>
        <v>13.803100000000001</v>
      </c>
    </row>
    <row r="156" spans="1:6" x14ac:dyDescent="0.25">
      <c r="A156">
        <v>13.4</v>
      </c>
      <c r="B156">
        <v>13.4</v>
      </c>
      <c r="E156">
        <v>155</v>
      </c>
      <c r="F156">
        <f t="shared" si="2"/>
        <v>13.843299999999999</v>
      </c>
    </row>
    <row r="157" spans="1:6" x14ac:dyDescent="0.25">
      <c r="A157">
        <v>13.4</v>
      </c>
      <c r="B157">
        <v>13.4</v>
      </c>
      <c r="E157">
        <v>156</v>
      </c>
      <c r="F157">
        <f t="shared" si="2"/>
        <v>13.883500000000002</v>
      </c>
    </row>
    <row r="158" spans="1:6" x14ac:dyDescent="0.25">
      <c r="A158">
        <v>13.5</v>
      </c>
      <c r="B158">
        <v>13.5</v>
      </c>
      <c r="E158">
        <v>157</v>
      </c>
      <c r="F158">
        <f t="shared" si="2"/>
        <v>13.9237</v>
      </c>
    </row>
    <row r="159" spans="1:6" x14ac:dyDescent="0.25">
      <c r="A159">
        <v>13.6</v>
      </c>
      <c r="B159">
        <v>13.6</v>
      </c>
      <c r="E159">
        <v>158</v>
      </c>
      <c r="F159">
        <f t="shared" si="2"/>
        <v>13.963900000000001</v>
      </c>
    </row>
    <row r="160" spans="1:6" x14ac:dyDescent="0.25">
      <c r="A160">
        <v>13.7</v>
      </c>
      <c r="B160">
        <v>13.7</v>
      </c>
      <c r="E160">
        <v>159</v>
      </c>
      <c r="F160">
        <f t="shared" si="2"/>
        <v>14.004100000000001</v>
      </c>
    </row>
    <row r="161" spans="1:6" x14ac:dyDescent="0.25">
      <c r="A161">
        <v>13.8</v>
      </c>
      <c r="B161">
        <v>13.8</v>
      </c>
      <c r="E161">
        <v>160</v>
      </c>
      <c r="F161">
        <f t="shared" si="2"/>
        <v>14.0443</v>
      </c>
    </row>
    <row r="162" spans="1:6" x14ac:dyDescent="0.25">
      <c r="A162">
        <v>13.9</v>
      </c>
      <c r="B162">
        <v>13.9</v>
      </c>
      <c r="E162">
        <v>161</v>
      </c>
      <c r="F162">
        <f t="shared" si="2"/>
        <v>14.0845</v>
      </c>
    </row>
    <row r="163" spans="1:6" x14ac:dyDescent="0.25">
      <c r="A163">
        <v>14</v>
      </c>
      <c r="B163">
        <v>14</v>
      </c>
      <c r="E163">
        <v>162</v>
      </c>
      <c r="F163">
        <f t="shared" si="2"/>
        <v>14.124700000000001</v>
      </c>
    </row>
    <row r="164" spans="1:6" x14ac:dyDescent="0.25">
      <c r="A164">
        <v>14</v>
      </c>
      <c r="B164">
        <v>14</v>
      </c>
      <c r="E164">
        <v>163</v>
      </c>
      <c r="F164">
        <f t="shared" si="2"/>
        <v>14.164899999999999</v>
      </c>
    </row>
    <row r="165" spans="1:6" x14ac:dyDescent="0.25">
      <c r="A165">
        <v>14</v>
      </c>
      <c r="B165">
        <v>14</v>
      </c>
      <c r="E165">
        <v>164</v>
      </c>
      <c r="F165">
        <f t="shared" si="2"/>
        <v>14.2051</v>
      </c>
    </row>
    <row r="166" spans="1:6" x14ac:dyDescent="0.25">
      <c r="A166">
        <v>14</v>
      </c>
      <c r="B166">
        <v>14</v>
      </c>
      <c r="E166">
        <v>165</v>
      </c>
      <c r="F166">
        <f t="shared" si="2"/>
        <v>14.2453</v>
      </c>
    </row>
    <row r="167" spans="1:6" x14ac:dyDescent="0.25">
      <c r="A167">
        <v>14.1</v>
      </c>
      <c r="B167">
        <v>14.1</v>
      </c>
      <c r="E167">
        <v>166</v>
      </c>
      <c r="F167">
        <f t="shared" si="2"/>
        <v>14.285499999999999</v>
      </c>
    </row>
    <row r="168" spans="1:6" x14ac:dyDescent="0.25">
      <c r="A168">
        <v>14.1</v>
      </c>
      <c r="B168">
        <v>14.1</v>
      </c>
      <c r="E168">
        <v>167</v>
      </c>
      <c r="F168">
        <f t="shared" si="2"/>
        <v>14.325700000000001</v>
      </c>
    </row>
    <row r="169" spans="1:6" x14ac:dyDescent="0.25">
      <c r="A169">
        <v>14.1</v>
      </c>
      <c r="B169">
        <v>14.1</v>
      </c>
      <c r="E169">
        <v>168</v>
      </c>
      <c r="F169">
        <f t="shared" si="2"/>
        <v>14.3659</v>
      </c>
    </row>
    <row r="170" spans="1:6" x14ac:dyDescent="0.25">
      <c r="A170">
        <v>14.3</v>
      </c>
      <c r="B170">
        <v>14.3</v>
      </c>
      <c r="E170">
        <v>169</v>
      </c>
      <c r="F170">
        <f t="shared" si="2"/>
        <v>14.4061</v>
      </c>
    </row>
    <row r="171" spans="1:6" x14ac:dyDescent="0.25">
      <c r="A171">
        <v>14.3</v>
      </c>
      <c r="B171">
        <v>14.3</v>
      </c>
      <c r="E171">
        <v>170</v>
      </c>
      <c r="F171">
        <f t="shared" si="2"/>
        <v>14.446300000000001</v>
      </c>
    </row>
    <row r="172" spans="1:6" x14ac:dyDescent="0.25">
      <c r="A172">
        <v>14.3</v>
      </c>
      <c r="B172">
        <v>14.3</v>
      </c>
      <c r="E172">
        <v>171</v>
      </c>
      <c r="F172">
        <f t="shared" si="2"/>
        <v>14.486499999999999</v>
      </c>
    </row>
    <row r="173" spans="1:6" x14ac:dyDescent="0.25">
      <c r="A173">
        <v>14.3</v>
      </c>
      <c r="B173">
        <v>14.3</v>
      </c>
      <c r="E173">
        <v>172</v>
      </c>
      <c r="F173">
        <f t="shared" si="2"/>
        <v>14.5267</v>
      </c>
    </row>
    <row r="174" spans="1:6" x14ac:dyDescent="0.25">
      <c r="A174">
        <v>14.5</v>
      </c>
      <c r="B174">
        <v>14.5</v>
      </c>
      <c r="E174">
        <v>173</v>
      </c>
      <c r="F174">
        <f t="shared" si="2"/>
        <v>14.5669</v>
      </c>
    </row>
    <row r="175" spans="1:6" x14ac:dyDescent="0.25">
      <c r="A175">
        <v>14.5</v>
      </c>
      <c r="B175">
        <v>14.5</v>
      </c>
      <c r="E175">
        <v>174</v>
      </c>
      <c r="F175">
        <f t="shared" si="2"/>
        <v>14.607099999999999</v>
      </c>
    </row>
    <row r="176" spans="1:6" x14ac:dyDescent="0.25">
      <c r="A176">
        <v>14.5</v>
      </c>
      <c r="B176">
        <v>14.5</v>
      </c>
      <c r="E176">
        <v>175</v>
      </c>
      <c r="F176">
        <f t="shared" si="2"/>
        <v>14.647300000000001</v>
      </c>
    </row>
    <row r="177" spans="1:6" x14ac:dyDescent="0.25">
      <c r="A177">
        <v>14.7</v>
      </c>
      <c r="B177">
        <v>14.7</v>
      </c>
      <c r="E177">
        <v>176</v>
      </c>
      <c r="F177">
        <f t="shared" si="2"/>
        <v>14.6875</v>
      </c>
    </row>
    <row r="178" spans="1:6" x14ac:dyDescent="0.25">
      <c r="A178">
        <v>14.7</v>
      </c>
      <c r="B178">
        <v>14.7</v>
      </c>
      <c r="E178">
        <v>177</v>
      </c>
      <c r="F178">
        <f t="shared" si="2"/>
        <v>14.7277</v>
      </c>
    </row>
    <row r="179" spans="1:6" x14ac:dyDescent="0.25">
      <c r="A179">
        <v>14.7</v>
      </c>
      <c r="B179">
        <v>14.7</v>
      </c>
      <c r="E179">
        <v>178</v>
      </c>
      <c r="F179">
        <f t="shared" si="2"/>
        <v>14.767900000000001</v>
      </c>
    </row>
    <row r="180" spans="1:6" x14ac:dyDescent="0.25">
      <c r="A180">
        <v>14.7</v>
      </c>
      <c r="B180">
        <v>14.7</v>
      </c>
      <c r="E180">
        <v>179</v>
      </c>
      <c r="F180">
        <f t="shared" si="2"/>
        <v>14.8081</v>
      </c>
    </row>
    <row r="181" spans="1:6" x14ac:dyDescent="0.25">
      <c r="A181">
        <v>14.7</v>
      </c>
      <c r="B181">
        <v>14.7</v>
      </c>
      <c r="E181">
        <v>180</v>
      </c>
      <c r="F181">
        <f t="shared" si="2"/>
        <v>14.8483</v>
      </c>
    </row>
    <row r="182" spans="1:6" x14ac:dyDescent="0.25">
      <c r="A182">
        <v>14.7</v>
      </c>
      <c r="B182">
        <v>14.7</v>
      </c>
      <c r="E182">
        <v>181</v>
      </c>
      <c r="F182">
        <f t="shared" si="2"/>
        <v>14.888500000000001</v>
      </c>
    </row>
    <row r="183" spans="1:6" x14ac:dyDescent="0.25">
      <c r="A183">
        <v>14.7</v>
      </c>
      <c r="B183">
        <v>14.7</v>
      </c>
      <c r="E183">
        <v>182</v>
      </c>
      <c r="F183">
        <f t="shared" si="2"/>
        <v>14.928699999999999</v>
      </c>
    </row>
    <row r="184" spans="1:6" x14ac:dyDescent="0.25">
      <c r="A184">
        <v>14.8</v>
      </c>
      <c r="B184">
        <v>14.8</v>
      </c>
      <c r="E184">
        <v>183</v>
      </c>
      <c r="F184">
        <f t="shared" si="2"/>
        <v>14.968900000000001</v>
      </c>
    </row>
    <row r="185" spans="1:6" x14ac:dyDescent="0.25">
      <c r="A185">
        <v>14.8</v>
      </c>
      <c r="B185">
        <v>14.8</v>
      </c>
      <c r="E185">
        <v>184</v>
      </c>
      <c r="F185">
        <f t="shared" si="2"/>
        <v>15.0091</v>
      </c>
    </row>
    <row r="186" spans="1:6" x14ac:dyDescent="0.25">
      <c r="A186">
        <v>15</v>
      </c>
      <c r="B186">
        <v>15</v>
      </c>
      <c r="E186">
        <v>185</v>
      </c>
      <c r="F186">
        <f t="shared" si="2"/>
        <v>15.049300000000001</v>
      </c>
    </row>
    <row r="187" spans="1:6" x14ac:dyDescent="0.25">
      <c r="A187">
        <v>15</v>
      </c>
      <c r="B187">
        <v>15</v>
      </c>
      <c r="E187">
        <v>186</v>
      </c>
      <c r="F187">
        <f t="shared" si="2"/>
        <v>15.089500000000001</v>
      </c>
    </row>
    <row r="188" spans="1:6" x14ac:dyDescent="0.25">
      <c r="A188">
        <v>15.2</v>
      </c>
      <c r="B188">
        <v>15.2</v>
      </c>
      <c r="E188">
        <v>187</v>
      </c>
      <c r="F188">
        <f t="shared" si="2"/>
        <v>15.1297</v>
      </c>
    </row>
    <row r="189" spans="1:6" x14ac:dyDescent="0.25">
      <c r="A189">
        <v>15.2</v>
      </c>
      <c r="B189">
        <v>15.2</v>
      </c>
      <c r="E189">
        <v>188</v>
      </c>
      <c r="F189">
        <f t="shared" si="2"/>
        <v>15.1699</v>
      </c>
    </row>
    <row r="190" spans="1:6" x14ac:dyDescent="0.25">
      <c r="A190">
        <v>15.2</v>
      </c>
      <c r="B190">
        <v>15.2</v>
      </c>
      <c r="E190">
        <v>189</v>
      </c>
      <c r="F190">
        <f t="shared" si="2"/>
        <v>15.210100000000001</v>
      </c>
    </row>
    <row r="191" spans="1:6" x14ac:dyDescent="0.25">
      <c r="A191">
        <v>15.2</v>
      </c>
      <c r="B191">
        <v>15.2</v>
      </c>
      <c r="E191">
        <v>190</v>
      </c>
      <c r="F191">
        <f t="shared" si="2"/>
        <v>15.250299999999999</v>
      </c>
    </row>
    <row r="192" spans="1:6" x14ac:dyDescent="0.25">
      <c r="A192">
        <v>15.2</v>
      </c>
      <c r="B192">
        <v>15.2</v>
      </c>
      <c r="E192">
        <v>191</v>
      </c>
      <c r="F192">
        <f t="shared" si="2"/>
        <v>15.290500000000002</v>
      </c>
    </row>
    <row r="193" spans="1:6" x14ac:dyDescent="0.25">
      <c r="A193">
        <v>15.3</v>
      </c>
      <c r="B193">
        <v>15.3</v>
      </c>
      <c r="E193">
        <v>192</v>
      </c>
      <c r="F193">
        <f t="shared" si="2"/>
        <v>15.3307</v>
      </c>
    </row>
    <row r="194" spans="1:6" x14ac:dyDescent="0.25">
      <c r="A194">
        <v>15.4</v>
      </c>
      <c r="B194">
        <v>15.4</v>
      </c>
      <c r="E194">
        <v>193</v>
      </c>
      <c r="F194">
        <f t="shared" si="2"/>
        <v>15.370899999999999</v>
      </c>
    </row>
    <row r="195" spans="1:6" x14ac:dyDescent="0.25">
      <c r="A195">
        <v>15.5</v>
      </c>
      <c r="B195">
        <v>15.5</v>
      </c>
      <c r="E195">
        <v>194</v>
      </c>
      <c r="F195">
        <f t="shared" ref="F195:F258" si="3">E195*0.0402+7.6123</f>
        <v>15.411100000000001</v>
      </c>
    </row>
    <row r="196" spans="1:6" x14ac:dyDescent="0.25">
      <c r="A196">
        <v>15.5</v>
      </c>
      <c r="B196">
        <v>15.5</v>
      </c>
      <c r="E196">
        <v>195</v>
      </c>
      <c r="F196">
        <f t="shared" si="3"/>
        <v>15.4513</v>
      </c>
    </row>
    <row r="197" spans="1:6" x14ac:dyDescent="0.25">
      <c r="A197">
        <v>15.5</v>
      </c>
      <c r="B197">
        <v>15.5</v>
      </c>
      <c r="E197">
        <v>196</v>
      </c>
      <c r="F197">
        <f t="shared" si="3"/>
        <v>15.4915</v>
      </c>
    </row>
    <row r="198" spans="1:6" x14ac:dyDescent="0.25">
      <c r="A198">
        <v>15.6</v>
      </c>
      <c r="B198">
        <v>15.6</v>
      </c>
      <c r="E198">
        <v>197</v>
      </c>
      <c r="F198">
        <f t="shared" si="3"/>
        <v>15.531700000000001</v>
      </c>
    </row>
    <row r="199" spans="1:6" x14ac:dyDescent="0.25">
      <c r="A199">
        <v>15.7</v>
      </c>
      <c r="B199">
        <v>15.7</v>
      </c>
      <c r="E199">
        <v>198</v>
      </c>
      <c r="F199">
        <f t="shared" si="3"/>
        <v>15.571899999999999</v>
      </c>
    </row>
    <row r="200" spans="1:6" x14ac:dyDescent="0.25">
      <c r="A200">
        <v>15.7</v>
      </c>
      <c r="B200">
        <v>15.7</v>
      </c>
      <c r="E200">
        <v>199</v>
      </c>
      <c r="F200">
        <f t="shared" si="3"/>
        <v>15.6121</v>
      </c>
    </row>
    <row r="201" spans="1:6" x14ac:dyDescent="0.25">
      <c r="A201">
        <v>15.8</v>
      </c>
      <c r="B201">
        <v>15.8</v>
      </c>
      <c r="E201">
        <v>200</v>
      </c>
      <c r="F201">
        <f t="shared" si="3"/>
        <v>15.6523</v>
      </c>
    </row>
    <row r="202" spans="1:6" x14ac:dyDescent="0.25">
      <c r="A202">
        <v>15.8</v>
      </c>
      <c r="B202">
        <v>15.8</v>
      </c>
      <c r="E202">
        <v>201</v>
      </c>
      <c r="F202">
        <f t="shared" si="3"/>
        <v>15.692499999999999</v>
      </c>
    </row>
    <row r="203" spans="1:6" x14ac:dyDescent="0.25">
      <c r="A203">
        <v>16</v>
      </c>
      <c r="B203">
        <v>16</v>
      </c>
      <c r="E203">
        <v>202</v>
      </c>
      <c r="F203">
        <f t="shared" si="3"/>
        <v>15.732700000000001</v>
      </c>
    </row>
    <row r="204" spans="1:6" x14ac:dyDescent="0.25">
      <c r="A204">
        <v>16</v>
      </c>
      <c r="B204">
        <v>16</v>
      </c>
      <c r="E204">
        <v>203</v>
      </c>
      <c r="F204">
        <f t="shared" si="3"/>
        <v>15.7729</v>
      </c>
    </row>
    <row r="205" spans="1:6" x14ac:dyDescent="0.25">
      <c r="A205">
        <v>16.100000000000001</v>
      </c>
      <c r="B205">
        <v>16.100000000000001</v>
      </c>
      <c r="E205">
        <v>204</v>
      </c>
      <c r="F205">
        <f t="shared" si="3"/>
        <v>15.813099999999999</v>
      </c>
    </row>
    <row r="206" spans="1:6" x14ac:dyDescent="0.25">
      <c r="A206">
        <v>16.100000000000001</v>
      </c>
      <c r="B206">
        <v>16.100000000000001</v>
      </c>
      <c r="E206">
        <v>205</v>
      </c>
      <c r="F206">
        <f t="shared" si="3"/>
        <v>15.853300000000001</v>
      </c>
    </row>
    <row r="207" spans="1:6" x14ac:dyDescent="0.25">
      <c r="A207">
        <v>16.2</v>
      </c>
      <c r="B207">
        <v>16.2</v>
      </c>
      <c r="E207">
        <v>206</v>
      </c>
      <c r="F207">
        <f t="shared" si="3"/>
        <v>15.8935</v>
      </c>
    </row>
    <row r="208" spans="1:6" x14ac:dyDescent="0.25">
      <c r="A208">
        <v>16.2</v>
      </c>
      <c r="B208">
        <v>16.2</v>
      </c>
      <c r="E208">
        <v>207</v>
      </c>
      <c r="F208">
        <f t="shared" si="3"/>
        <v>15.933700000000002</v>
      </c>
    </row>
    <row r="209" spans="1:6" x14ac:dyDescent="0.25">
      <c r="A209">
        <v>16.399999999999999</v>
      </c>
      <c r="B209">
        <v>16.399999999999999</v>
      </c>
      <c r="E209">
        <v>208</v>
      </c>
      <c r="F209">
        <f t="shared" si="3"/>
        <v>15.9739</v>
      </c>
    </row>
    <row r="210" spans="1:6" x14ac:dyDescent="0.25">
      <c r="A210">
        <v>16.399999999999999</v>
      </c>
      <c r="B210">
        <v>16.399999999999999</v>
      </c>
      <c r="E210">
        <v>209</v>
      </c>
      <c r="F210">
        <f t="shared" si="3"/>
        <v>16.014099999999999</v>
      </c>
    </row>
    <row r="211" spans="1:6" x14ac:dyDescent="0.25">
      <c r="A211">
        <v>16.399999999999999</v>
      </c>
      <c r="B211">
        <v>16.399999999999999</v>
      </c>
      <c r="E211">
        <v>210</v>
      </c>
      <c r="F211">
        <f t="shared" si="3"/>
        <v>16.054300000000001</v>
      </c>
    </row>
    <row r="212" spans="1:6" x14ac:dyDescent="0.25">
      <c r="A212">
        <v>16.399999999999999</v>
      </c>
      <c r="B212">
        <v>16.399999999999999</v>
      </c>
      <c r="E212">
        <v>211</v>
      </c>
      <c r="F212">
        <f t="shared" si="3"/>
        <v>16.0945</v>
      </c>
    </row>
    <row r="213" spans="1:6" x14ac:dyDescent="0.25">
      <c r="A213">
        <v>16.5</v>
      </c>
      <c r="B213">
        <v>16.5</v>
      </c>
      <c r="E213">
        <v>212</v>
      </c>
      <c r="F213">
        <f t="shared" si="3"/>
        <v>16.134699999999999</v>
      </c>
    </row>
    <row r="214" spans="1:6" x14ac:dyDescent="0.25">
      <c r="A214">
        <v>16.7</v>
      </c>
      <c r="B214">
        <v>16.7</v>
      </c>
      <c r="E214">
        <v>213</v>
      </c>
      <c r="F214">
        <f t="shared" si="3"/>
        <v>16.174900000000001</v>
      </c>
    </row>
    <row r="215" spans="1:6" x14ac:dyDescent="0.25">
      <c r="A215">
        <v>16.7</v>
      </c>
      <c r="B215">
        <v>16.7</v>
      </c>
      <c r="E215">
        <v>214</v>
      </c>
      <c r="F215">
        <f t="shared" si="3"/>
        <v>16.2151</v>
      </c>
    </row>
    <row r="216" spans="1:6" x14ac:dyDescent="0.25">
      <c r="A216">
        <v>16.7</v>
      </c>
      <c r="B216">
        <v>16.7</v>
      </c>
      <c r="E216">
        <v>215</v>
      </c>
      <c r="F216">
        <f t="shared" si="3"/>
        <v>16.255300000000002</v>
      </c>
    </row>
    <row r="217" spans="1:6" x14ac:dyDescent="0.25">
      <c r="A217">
        <v>16.7</v>
      </c>
      <c r="B217">
        <v>16.7</v>
      </c>
      <c r="E217">
        <v>216</v>
      </c>
      <c r="F217">
        <f t="shared" si="3"/>
        <v>16.295500000000001</v>
      </c>
    </row>
    <row r="218" spans="1:6" x14ac:dyDescent="0.25">
      <c r="A218">
        <v>16.7</v>
      </c>
      <c r="B218">
        <v>16.7</v>
      </c>
      <c r="E218">
        <v>217</v>
      </c>
      <c r="F218">
        <f t="shared" si="3"/>
        <v>16.335699999999999</v>
      </c>
    </row>
    <row r="219" spans="1:6" x14ac:dyDescent="0.25">
      <c r="A219">
        <v>16.7</v>
      </c>
      <c r="B219">
        <v>16.7</v>
      </c>
      <c r="E219">
        <v>218</v>
      </c>
      <c r="F219">
        <f t="shared" si="3"/>
        <v>16.375900000000001</v>
      </c>
    </row>
    <row r="220" spans="1:6" x14ac:dyDescent="0.25">
      <c r="A220">
        <v>16.8</v>
      </c>
      <c r="B220">
        <v>16.8</v>
      </c>
      <c r="E220">
        <v>219</v>
      </c>
      <c r="F220">
        <f t="shared" si="3"/>
        <v>16.4161</v>
      </c>
    </row>
    <row r="221" spans="1:6" x14ac:dyDescent="0.25">
      <c r="A221">
        <v>16.8</v>
      </c>
      <c r="B221">
        <v>16.8</v>
      </c>
      <c r="E221">
        <v>220</v>
      </c>
      <c r="F221">
        <f t="shared" si="3"/>
        <v>16.456299999999999</v>
      </c>
    </row>
    <row r="222" spans="1:6" x14ac:dyDescent="0.25">
      <c r="A222">
        <v>16.8</v>
      </c>
      <c r="B222">
        <v>16.8</v>
      </c>
      <c r="E222">
        <v>221</v>
      </c>
      <c r="F222">
        <f t="shared" si="3"/>
        <v>16.496500000000001</v>
      </c>
    </row>
    <row r="223" spans="1:6" x14ac:dyDescent="0.25">
      <c r="A223">
        <v>16.899999999999999</v>
      </c>
      <c r="B223">
        <v>16.899999999999999</v>
      </c>
      <c r="E223">
        <v>222</v>
      </c>
      <c r="F223">
        <f t="shared" si="3"/>
        <v>16.5367</v>
      </c>
    </row>
    <row r="224" spans="1:6" x14ac:dyDescent="0.25">
      <c r="A224">
        <v>16.899999999999999</v>
      </c>
      <c r="B224">
        <v>16.899999999999999</v>
      </c>
      <c r="E224">
        <v>223</v>
      </c>
      <c r="F224">
        <f t="shared" si="3"/>
        <v>16.576900000000002</v>
      </c>
    </row>
    <row r="225" spans="1:6" x14ac:dyDescent="0.25">
      <c r="A225">
        <v>16.899999999999999</v>
      </c>
      <c r="B225">
        <v>16.899999999999999</v>
      </c>
      <c r="E225">
        <v>224</v>
      </c>
      <c r="F225">
        <f t="shared" si="3"/>
        <v>16.617100000000001</v>
      </c>
    </row>
    <row r="226" spans="1:6" x14ac:dyDescent="0.25">
      <c r="A226">
        <v>16.899999999999999</v>
      </c>
      <c r="B226">
        <v>16.899999999999999</v>
      </c>
      <c r="E226">
        <v>225</v>
      </c>
      <c r="F226">
        <f t="shared" si="3"/>
        <v>16.657299999999999</v>
      </c>
    </row>
    <row r="227" spans="1:6" x14ac:dyDescent="0.25">
      <c r="A227">
        <v>16.899999999999999</v>
      </c>
      <c r="B227">
        <v>16.899999999999999</v>
      </c>
      <c r="E227">
        <v>226</v>
      </c>
      <c r="F227">
        <f t="shared" si="3"/>
        <v>16.697500000000002</v>
      </c>
    </row>
    <row r="228" spans="1:6" x14ac:dyDescent="0.25">
      <c r="A228">
        <v>16.899999999999999</v>
      </c>
      <c r="B228">
        <v>16.899999999999999</v>
      </c>
      <c r="E228">
        <v>227</v>
      </c>
      <c r="F228">
        <f t="shared" si="3"/>
        <v>16.7377</v>
      </c>
    </row>
    <row r="229" spans="1:6" x14ac:dyDescent="0.25">
      <c r="A229">
        <v>17</v>
      </c>
      <c r="B229">
        <v>17</v>
      </c>
      <c r="E229">
        <v>228</v>
      </c>
      <c r="F229">
        <f t="shared" si="3"/>
        <v>16.777899999999999</v>
      </c>
    </row>
    <row r="230" spans="1:6" x14ac:dyDescent="0.25">
      <c r="A230">
        <v>17</v>
      </c>
      <c r="B230">
        <v>17</v>
      </c>
      <c r="E230">
        <v>229</v>
      </c>
      <c r="F230">
        <f t="shared" si="3"/>
        <v>16.818100000000001</v>
      </c>
    </row>
    <row r="231" spans="1:6" x14ac:dyDescent="0.25">
      <c r="A231">
        <v>17.100000000000001</v>
      </c>
      <c r="B231">
        <v>17.100000000000001</v>
      </c>
      <c r="E231">
        <v>230</v>
      </c>
      <c r="F231">
        <f t="shared" si="3"/>
        <v>16.8583</v>
      </c>
    </row>
    <row r="232" spans="1:6" x14ac:dyDescent="0.25">
      <c r="A232">
        <v>17.100000000000001</v>
      </c>
      <c r="B232">
        <v>17.100000000000001</v>
      </c>
      <c r="E232">
        <v>231</v>
      </c>
      <c r="F232">
        <f t="shared" si="3"/>
        <v>16.898499999999999</v>
      </c>
    </row>
    <row r="233" spans="1:6" x14ac:dyDescent="0.25">
      <c r="A233">
        <v>17.2</v>
      </c>
      <c r="B233">
        <v>17.2</v>
      </c>
      <c r="E233">
        <v>232</v>
      </c>
      <c r="F233">
        <f t="shared" si="3"/>
        <v>16.938700000000001</v>
      </c>
    </row>
    <row r="234" spans="1:6" x14ac:dyDescent="0.25">
      <c r="A234">
        <v>17.2</v>
      </c>
      <c r="B234">
        <v>17.2</v>
      </c>
      <c r="E234">
        <v>233</v>
      </c>
      <c r="F234">
        <f t="shared" si="3"/>
        <v>16.978899999999999</v>
      </c>
    </row>
    <row r="235" spans="1:6" x14ac:dyDescent="0.25">
      <c r="A235">
        <v>17.2</v>
      </c>
      <c r="B235">
        <v>17.2</v>
      </c>
      <c r="E235">
        <v>234</v>
      </c>
      <c r="F235">
        <f t="shared" si="3"/>
        <v>17.019100000000002</v>
      </c>
    </row>
    <row r="236" spans="1:6" x14ac:dyDescent="0.25">
      <c r="A236">
        <v>17.3</v>
      </c>
      <c r="B236">
        <v>17.3</v>
      </c>
      <c r="E236">
        <v>235</v>
      </c>
      <c r="F236">
        <f t="shared" si="3"/>
        <v>17.0593</v>
      </c>
    </row>
    <row r="237" spans="1:6" x14ac:dyDescent="0.25">
      <c r="A237">
        <v>17.3</v>
      </c>
      <c r="B237">
        <v>17.3</v>
      </c>
      <c r="E237">
        <v>236</v>
      </c>
      <c r="F237">
        <f t="shared" si="3"/>
        <v>17.099499999999999</v>
      </c>
    </row>
    <row r="238" spans="1:6" x14ac:dyDescent="0.25">
      <c r="A238">
        <v>17.3</v>
      </c>
      <c r="B238">
        <v>17.3</v>
      </c>
      <c r="E238">
        <v>237</v>
      </c>
      <c r="F238">
        <f t="shared" si="3"/>
        <v>17.139700000000001</v>
      </c>
    </row>
    <row r="239" spans="1:6" x14ac:dyDescent="0.25">
      <c r="A239">
        <v>17.3</v>
      </c>
      <c r="B239">
        <v>17.3</v>
      </c>
      <c r="E239">
        <v>238</v>
      </c>
      <c r="F239">
        <f t="shared" si="3"/>
        <v>17.1799</v>
      </c>
    </row>
    <row r="240" spans="1:6" x14ac:dyDescent="0.25">
      <c r="A240">
        <v>17.399999999999999</v>
      </c>
      <c r="B240">
        <v>17.399999999999999</v>
      </c>
      <c r="E240">
        <v>239</v>
      </c>
      <c r="F240">
        <f t="shared" si="3"/>
        <v>17.220099999999999</v>
      </c>
    </row>
    <row r="241" spans="1:6" x14ac:dyDescent="0.25">
      <c r="A241">
        <v>17.5</v>
      </c>
      <c r="B241">
        <v>17.5</v>
      </c>
      <c r="E241">
        <v>240</v>
      </c>
      <c r="F241">
        <f t="shared" si="3"/>
        <v>17.260300000000001</v>
      </c>
    </row>
    <row r="242" spans="1:6" x14ac:dyDescent="0.25">
      <c r="A242">
        <v>17.5</v>
      </c>
      <c r="B242">
        <v>17.5</v>
      </c>
      <c r="E242">
        <v>241</v>
      </c>
      <c r="F242">
        <f t="shared" si="3"/>
        <v>17.3005</v>
      </c>
    </row>
    <row r="243" spans="1:6" x14ac:dyDescent="0.25">
      <c r="A243">
        <v>17.5</v>
      </c>
      <c r="B243">
        <v>17.5</v>
      </c>
      <c r="E243">
        <v>242</v>
      </c>
      <c r="F243">
        <f t="shared" si="3"/>
        <v>17.340700000000002</v>
      </c>
    </row>
    <row r="244" spans="1:6" x14ac:dyDescent="0.25">
      <c r="A244">
        <v>17.600000000000001</v>
      </c>
      <c r="B244">
        <v>17.600000000000001</v>
      </c>
      <c r="E244">
        <v>243</v>
      </c>
      <c r="F244">
        <f t="shared" si="3"/>
        <v>17.3809</v>
      </c>
    </row>
    <row r="245" spans="1:6" x14ac:dyDescent="0.25">
      <c r="A245">
        <v>17.600000000000001</v>
      </c>
      <c r="B245">
        <v>17.600000000000001</v>
      </c>
      <c r="E245">
        <v>244</v>
      </c>
      <c r="F245">
        <f t="shared" si="3"/>
        <v>17.421099999999999</v>
      </c>
    </row>
    <row r="246" spans="1:6" x14ac:dyDescent="0.25">
      <c r="A246">
        <v>17.600000000000001</v>
      </c>
      <c r="B246">
        <v>17.600000000000001</v>
      </c>
      <c r="E246">
        <v>245</v>
      </c>
      <c r="F246">
        <f t="shared" si="3"/>
        <v>17.461300000000001</v>
      </c>
    </row>
    <row r="247" spans="1:6" x14ac:dyDescent="0.25">
      <c r="A247">
        <v>17.7</v>
      </c>
      <c r="B247">
        <v>17.7</v>
      </c>
      <c r="E247">
        <v>246</v>
      </c>
      <c r="F247">
        <f t="shared" si="3"/>
        <v>17.5015</v>
      </c>
    </row>
    <row r="248" spans="1:6" x14ac:dyDescent="0.25">
      <c r="A248">
        <v>17.7</v>
      </c>
      <c r="B248">
        <v>17.7</v>
      </c>
      <c r="E248">
        <v>247</v>
      </c>
      <c r="F248">
        <f t="shared" si="3"/>
        <v>17.541699999999999</v>
      </c>
    </row>
    <row r="249" spans="1:6" x14ac:dyDescent="0.25">
      <c r="A249">
        <v>17.7</v>
      </c>
      <c r="B249">
        <v>17.7</v>
      </c>
      <c r="E249">
        <v>248</v>
      </c>
      <c r="F249">
        <f t="shared" si="3"/>
        <v>17.581900000000001</v>
      </c>
    </row>
    <row r="250" spans="1:6" x14ac:dyDescent="0.25">
      <c r="A250">
        <v>17.7</v>
      </c>
      <c r="B250">
        <v>17.7</v>
      </c>
      <c r="E250">
        <v>249</v>
      </c>
      <c r="F250">
        <f t="shared" si="3"/>
        <v>17.6221</v>
      </c>
    </row>
    <row r="251" spans="1:6" x14ac:dyDescent="0.25">
      <c r="A251">
        <v>17.8</v>
      </c>
      <c r="B251">
        <v>17.8</v>
      </c>
      <c r="E251">
        <v>250</v>
      </c>
      <c r="F251">
        <f t="shared" si="3"/>
        <v>17.662300000000002</v>
      </c>
    </row>
    <row r="252" spans="1:6" x14ac:dyDescent="0.25">
      <c r="A252">
        <v>17.899999999999999</v>
      </c>
      <c r="B252">
        <v>17.899999999999999</v>
      </c>
      <c r="E252">
        <v>251</v>
      </c>
      <c r="F252">
        <f t="shared" si="3"/>
        <v>17.702500000000001</v>
      </c>
    </row>
    <row r="253" spans="1:6" x14ac:dyDescent="0.25">
      <c r="A253">
        <v>17.899999999999999</v>
      </c>
      <c r="B253">
        <v>17.899999999999999</v>
      </c>
      <c r="E253">
        <v>252</v>
      </c>
      <c r="F253">
        <f t="shared" si="3"/>
        <v>17.742699999999999</v>
      </c>
    </row>
    <row r="254" spans="1:6" x14ac:dyDescent="0.25">
      <c r="A254">
        <v>17.899999999999999</v>
      </c>
      <c r="B254">
        <v>17.899999999999999</v>
      </c>
      <c r="E254">
        <v>253</v>
      </c>
      <c r="F254">
        <f t="shared" si="3"/>
        <v>17.782900000000001</v>
      </c>
    </row>
    <row r="255" spans="1:6" x14ac:dyDescent="0.25">
      <c r="A255">
        <v>17.899999999999999</v>
      </c>
      <c r="B255">
        <v>17.899999999999999</v>
      </c>
      <c r="E255">
        <v>254</v>
      </c>
      <c r="F255">
        <f t="shared" si="3"/>
        <v>17.8231</v>
      </c>
    </row>
    <row r="256" spans="1:6" x14ac:dyDescent="0.25">
      <c r="A256">
        <v>17.899999999999999</v>
      </c>
      <c r="B256">
        <v>17.899999999999999</v>
      </c>
      <c r="E256">
        <v>255</v>
      </c>
      <c r="F256">
        <f t="shared" si="3"/>
        <v>17.863299999999999</v>
      </c>
    </row>
    <row r="257" spans="1:6" x14ac:dyDescent="0.25">
      <c r="A257">
        <v>18</v>
      </c>
      <c r="B257">
        <v>18</v>
      </c>
      <c r="E257">
        <v>256</v>
      </c>
      <c r="F257">
        <f t="shared" si="3"/>
        <v>17.903500000000001</v>
      </c>
    </row>
    <row r="258" spans="1:6" x14ac:dyDescent="0.25">
      <c r="A258">
        <v>18</v>
      </c>
      <c r="B258">
        <v>18</v>
      </c>
      <c r="E258">
        <v>257</v>
      </c>
      <c r="F258">
        <f t="shared" si="3"/>
        <v>17.9437</v>
      </c>
    </row>
    <row r="259" spans="1:6" x14ac:dyDescent="0.25">
      <c r="A259">
        <v>18.100000000000001</v>
      </c>
      <c r="B259">
        <v>18.100000000000001</v>
      </c>
      <c r="E259">
        <v>258</v>
      </c>
      <c r="F259">
        <f t="shared" ref="F259:F322" si="4">E259*0.0402+7.6123</f>
        <v>17.983899999999998</v>
      </c>
    </row>
    <row r="260" spans="1:6" x14ac:dyDescent="0.25">
      <c r="A260">
        <v>18.2</v>
      </c>
      <c r="B260">
        <v>18.2</v>
      </c>
      <c r="E260">
        <v>259</v>
      </c>
      <c r="F260">
        <f t="shared" si="4"/>
        <v>18.024100000000001</v>
      </c>
    </row>
    <row r="261" spans="1:6" x14ac:dyDescent="0.25">
      <c r="A261">
        <v>18.2</v>
      </c>
      <c r="B261">
        <v>18.2</v>
      </c>
      <c r="E261">
        <v>260</v>
      </c>
      <c r="F261">
        <f t="shared" si="4"/>
        <v>18.064299999999999</v>
      </c>
    </row>
    <row r="262" spans="1:6" x14ac:dyDescent="0.25">
      <c r="A262">
        <v>18.3</v>
      </c>
      <c r="B262">
        <v>18.3</v>
      </c>
      <c r="E262">
        <v>261</v>
      </c>
      <c r="F262">
        <f t="shared" si="4"/>
        <v>18.104500000000002</v>
      </c>
    </row>
    <row r="263" spans="1:6" x14ac:dyDescent="0.25">
      <c r="A263">
        <v>18.3</v>
      </c>
      <c r="B263">
        <v>18.3</v>
      </c>
      <c r="E263">
        <v>262</v>
      </c>
      <c r="F263">
        <f t="shared" si="4"/>
        <v>18.1447</v>
      </c>
    </row>
    <row r="264" spans="1:6" x14ac:dyDescent="0.25">
      <c r="A264">
        <v>18.399999999999999</v>
      </c>
      <c r="B264">
        <v>18.399999999999999</v>
      </c>
      <c r="E264">
        <v>263</v>
      </c>
      <c r="F264">
        <f t="shared" si="4"/>
        <v>18.184899999999999</v>
      </c>
    </row>
    <row r="265" spans="1:6" x14ac:dyDescent="0.25">
      <c r="A265">
        <v>18.399999999999999</v>
      </c>
      <c r="B265">
        <v>18.399999999999999</v>
      </c>
      <c r="E265">
        <v>264</v>
      </c>
      <c r="F265">
        <f t="shared" si="4"/>
        <v>18.225100000000001</v>
      </c>
    </row>
    <row r="266" spans="1:6" x14ac:dyDescent="0.25">
      <c r="A266">
        <v>18.5</v>
      </c>
      <c r="B266">
        <v>18.5</v>
      </c>
      <c r="E266">
        <v>265</v>
      </c>
      <c r="F266">
        <f t="shared" si="4"/>
        <v>18.2653</v>
      </c>
    </row>
    <row r="267" spans="1:6" x14ac:dyDescent="0.25">
      <c r="A267">
        <v>18.5</v>
      </c>
      <c r="B267">
        <v>18.5</v>
      </c>
      <c r="E267">
        <v>266</v>
      </c>
      <c r="F267">
        <f t="shared" si="4"/>
        <v>18.305499999999999</v>
      </c>
    </row>
    <row r="268" spans="1:6" x14ac:dyDescent="0.25">
      <c r="A268">
        <v>18.5</v>
      </c>
      <c r="B268">
        <v>18.5</v>
      </c>
      <c r="E268">
        <v>267</v>
      </c>
      <c r="F268">
        <f t="shared" si="4"/>
        <v>18.345700000000001</v>
      </c>
    </row>
    <row r="269" spans="1:6" x14ac:dyDescent="0.25">
      <c r="A269">
        <v>18.5</v>
      </c>
      <c r="B269">
        <v>18.5</v>
      </c>
      <c r="E269">
        <v>268</v>
      </c>
      <c r="F269">
        <f t="shared" si="4"/>
        <v>18.385899999999999</v>
      </c>
    </row>
    <row r="270" spans="1:6" x14ac:dyDescent="0.25">
      <c r="A270">
        <v>18.5</v>
      </c>
      <c r="B270">
        <v>18.5</v>
      </c>
      <c r="E270">
        <v>269</v>
      </c>
      <c r="F270">
        <f t="shared" si="4"/>
        <v>18.426100000000002</v>
      </c>
    </row>
    <row r="271" spans="1:6" x14ac:dyDescent="0.25">
      <c r="A271">
        <v>18.5</v>
      </c>
      <c r="B271">
        <v>18.5</v>
      </c>
      <c r="E271">
        <v>270</v>
      </c>
      <c r="F271">
        <f t="shared" si="4"/>
        <v>18.4663</v>
      </c>
    </row>
    <row r="272" spans="1:6" x14ac:dyDescent="0.25">
      <c r="A272">
        <v>18.600000000000001</v>
      </c>
      <c r="B272">
        <v>18.600000000000001</v>
      </c>
      <c r="E272">
        <v>271</v>
      </c>
      <c r="F272">
        <f t="shared" si="4"/>
        <v>18.506499999999999</v>
      </c>
    </row>
    <row r="273" spans="1:6" x14ac:dyDescent="0.25">
      <c r="A273">
        <v>18.7</v>
      </c>
      <c r="B273">
        <v>18.7</v>
      </c>
      <c r="E273">
        <v>272</v>
      </c>
      <c r="F273">
        <f t="shared" si="4"/>
        <v>18.546700000000001</v>
      </c>
    </row>
    <row r="274" spans="1:6" x14ac:dyDescent="0.25">
      <c r="A274">
        <v>18.8</v>
      </c>
      <c r="B274">
        <v>18.8</v>
      </c>
      <c r="E274">
        <v>273</v>
      </c>
      <c r="F274">
        <f t="shared" si="4"/>
        <v>18.5869</v>
      </c>
    </row>
    <row r="275" spans="1:6" x14ac:dyDescent="0.25">
      <c r="A275">
        <v>18.899999999999999</v>
      </c>
      <c r="B275">
        <v>18.899999999999999</v>
      </c>
      <c r="E275">
        <v>274</v>
      </c>
      <c r="F275">
        <f t="shared" si="4"/>
        <v>18.627099999999999</v>
      </c>
    </row>
    <row r="276" spans="1:6" x14ac:dyDescent="0.25">
      <c r="A276">
        <v>18.899999999999999</v>
      </c>
      <c r="B276">
        <v>18.899999999999999</v>
      </c>
      <c r="E276">
        <v>275</v>
      </c>
      <c r="F276">
        <f t="shared" si="4"/>
        <v>18.667300000000001</v>
      </c>
    </row>
    <row r="277" spans="1:6" x14ac:dyDescent="0.25">
      <c r="A277">
        <v>19</v>
      </c>
      <c r="B277">
        <v>19</v>
      </c>
      <c r="E277">
        <v>276</v>
      </c>
      <c r="F277">
        <f t="shared" si="4"/>
        <v>18.7075</v>
      </c>
    </row>
    <row r="278" spans="1:6" x14ac:dyDescent="0.25">
      <c r="A278">
        <v>19</v>
      </c>
      <c r="B278">
        <v>19</v>
      </c>
      <c r="E278">
        <v>277</v>
      </c>
      <c r="F278">
        <f t="shared" si="4"/>
        <v>18.747700000000002</v>
      </c>
    </row>
    <row r="279" spans="1:6" x14ac:dyDescent="0.25">
      <c r="A279">
        <v>19</v>
      </c>
      <c r="B279">
        <v>19</v>
      </c>
      <c r="E279">
        <v>278</v>
      </c>
      <c r="F279">
        <f t="shared" si="4"/>
        <v>18.7879</v>
      </c>
    </row>
    <row r="280" spans="1:6" x14ac:dyDescent="0.25">
      <c r="A280">
        <v>19</v>
      </c>
      <c r="B280">
        <v>19</v>
      </c>
      <c r="E280">
        <v>279</v>
      </c>
      <c r="F280">
        <f t="shared" si="4"/>
        <v>18.828099999999999</v>
      </c>
    </row>
    <row r="281" spans="1:6" x14ac:dyDescent="0.25">
      <c r="A281">
        <v>19</v>
      </c>
      <c r="B281">
        <v>19</v>
      </c>
      <c r="E281">
        <v>280</v>
      </c>
      <c r="F281">
        <f t="shared" si="4"/>
        <v>18.868300000000001</v>
      </c>
    </row>
    <row r="282" spans="1:6" x14ac:dyDescent="0.25">
      <c r="A282">
        <v>19</v>
      </c>
      <c r="B282">
        <v>19</v>
      </c>
      <c r="E282">
        <v>281</v>
      </c>
      <c r="F282">
        <f t="shared" si="4"/>
        <v>18.9085</v>
      </c>
    </row>
    <row r="283" spans="1:6" x14ac:dyDescent="0.25">
      <c r="A283">
        <v>19.100000000000001</v>
      </c>
      <c r="B283">
        <v>19.100000000000001</v>
      </c>
      <c r="E283">
        <v>282</v>
      </c>
      <c r="F283">
        <f t="shared" si="4"/>
        <v>18.948699999999999</v>
      </c>
    </row>
    <row r="284" spans="1:6" x14ac:dyDescent="0.25">
      <c r="A284">
        <v>19.100000000000001</v>
      </c>
      <c r="B284">
        <v>19.100000000000001</v>
      </c>
      <c r="E284">
        <v>283</v>
      </c>
      <c r="F284">
        <f t="shared" si="4"/>
        <v>18.988900000000001</v>
      </c>
    </row>
    <row r="285" spans="1:6" x14ac:dyDescent="0.25">
      <c r="A285">
        <v>19.2</v>
      </c>
      <c r="B285">
        <v>19.2</v>
      </c>
      <c r="E285">
        <v>284</v>
      </c>
      <c r="F285">
        <f t="shared" si="4"/>
        <v>19.0291</v>
      </c>
    </row>
    <row r="286" spans="1:6" x14ac:dyDescent="0.25">
      <c r="A286">
        <v>19.2</v>
      </c>
      <c r="B286">
        <v>19.2</v>
      </c>
      <c r="E286">
        <v>285</v>
      </c>
      <c r="F286">
        <f t="shared" si="4"/>
        <v>19.069300000000002</v>
      </c>
    </row>
    <row r="287" spans="1:6" x14ac:dyDescent="0.25">
      <c r="A287">
        <v>19.2</v>
      </c>
      <c r="B287">
        <v>19.2</v>
      </c>
      <c r="E287">
        <v>286</v>
      </c>
      <c r="F287">
        <f t="shared" si="4"/>
        <v>19.109500000000001</v>
      </c>
    </row>
    <row r="288" spans="1:6" x14ac:dyDescent="0.25">
      <c r="A288">
        <v>19.2</v>
      </c>
      <c r="B288">
        <v>19.2</v>
      </c>
      <c r="E288">
        <v>287</v>
      </c>
      <c r="F288">
        <f t="shared" si="4"/>
        <v>19.149699999999999</v>
      </c>
    </row>
    <row r="289" spans="1:6" x14ac:dyDescent="0.25">
      <c r="A289">
        <v>19.2</v>
      </c>
      <c r="B289">
        <v>19.2</v>
      </c>
      <c r="E289">
        <v>288</v>
      </c>
      <c r="F289">
        <f t="shared" si="4"/>
        <v>19.189900000000002</v>
      </c>
    </row>
    <row r="290" spans="1:6" x14ac:dyDescent="0.25">
      <c r="A290">
        <v>19.2</v>
      </c>
      <c r="B290">
        <v>19.2</v>
      </c>
      <c r="E290">
        <v>289</v>
      </c>
      <c r="F290">
        <f t="shared" si="4"/>
        <v>19.2301</v>
      </c>
    </row>
    <row r="291" spans="1:6" x14ac:dyDescent="0.25">
      <c r="A291">
        <v>19.3</v>
      </c>
      <c r="B291">
        <v>19.3</v>
      </c>
      <c r="E291">
        <v>290</v>
      </c>
      <c r="F291">
        <f t="shared" si="4"/>
        <v>19.270299999999999</v>
      </c>
    </row>
    <row r="292" spans="1:6" x14ac:dyDescent="0.25">
      <c r="A292">
        <v>19.399999999999999</v>
      </c>
      <c r="B292">
        <v>19.399999999999999</v>
      </c>
      <c r="E292">
        <v>291</v>
      </c>
      <c r="F292">
        <f t="shared" si="4"/>
        <v>19.310500000000001</v>
      </c>
    </row>
    <row r="293" spans="1:6" x14ac:dyDescent="0.25">
      <c r="A293">
        <v>19.399999999999999</v>
      </c>
      <c r="B293">
        <v>19.399999999999999</v>
      </c>
      <c r="E293">
        <v>292</v>
      </c>
      <c r="F293">
        <f t="shared" si="4"/>
        <v>19.3507</v>
      </c>
    </row>
    <row r="294" spans="1:6" x14ac:dyDescent="0.25">
      <c r="A294">
        <v>19.5</v>
      </c>
      <c r="B294">
        <v>19.5</v>
      </c>
      <c r="E294">
        <v>293</v>
      </c>
      <c r="F294">
        <f t="shared" si="4"/>
        <v>19.390899999999998</v>
      </c>
    </row>
    <row r="295" spans="1:6" x14ac:dyDescent="0.25">
      <c r="A295">
        <v>19.600000000000001</v>
      </c>
      <c r="B295">
        <v>19.600000000000001</v>
      </c>
      <c r="E295">
        <v>294</v>
      </c>
      <c r="F295">
        <f t="shared" si="4"/>
        <v>19.431100000000001</v>
      </c>
    </row>
    <row r="296" spans="1:6" x14ac:dyDescent="0.25">
      <c r="A296">
        <v>19.600000000000001</v>
      </c>
      <c r="B296">
        <v>19.600000000000001</v>
      </c>
      <c r="E296">
        <v>295</v>
      </c>
      <c r="F296">
        <f t="shared" si="4"/>
        <v>19.471299999999999</v>
      </c>
    </row>
    <row r="297" spans="1:6" x14ac:dyDescent="0.25">
      <c r="A297">
        <v>19.600000000000001</v>
      </c>
      <c r="B297">
        <v>19.600000000000001</v>
      </c>
      <c r="E297">
        <v>296</v>
      </c>
      <c r="F297">
        <f t="shared" si="4"/>
        <v>19.511500000000002</v>
      </c>
    </row>
    <row r="298" spans="1:6" x14ac:dyDescent="0.25">
      <c r="A298">
        <v>19.899999999999999</v>
      </c>
      <c r="B298">
        <v>19.899999999999999</v>
      </c>
      <c r="E298">
        <v>297</v>
      </c>
      <c r="F298">
        <f t="shared" si="4"/>
        <v>19.5517</v>
      </c>
    </row>
    <row r="299" spans="1:6" x14ac:dyDescent="0.25">
      <c r="A299">
        <v>20</v>
      </c>
      <c r="B299">
        <v>20</v>
      </c>
      <c r="E299">
        <v>298</v>
      </c>
      <c r="F299">
        <f t="shared" si="4"/>
        <v>19.591899999999999</v>
      </c>
    </row>
    <row r="300" spans="1:6" x14ac:dyDescent="0.25">
      <c r="A300">
        <v>20</v>
      </c>
      <c r="B300">
        <v>20</v>
      </c>
      <c r="E300">
        <v>299</v>
      </c>
      <c r="F300">
        <f t="shared" si="4"/>
        <v>19.632100000000001</v>
      </c>
    </row>
    <row r="301" spans="1:6" x14ac:dyDescent="0.25">
      <c r="A301">
        <v>20</v>
      </c>
      <c r="B301">
        <v>20</v>
      </c>
      <c r="E301">
        <v>300</v>
      </c>
      <c r="F301">
        <f t="shared" si="4"/>
        <v>19.6723</v>
      </c>
    </row>
    <row r="302" spans="1:6" x14ac:dyDescent="0.25">
      <c r="A302">
        <v>20</v>
      </c>
      <c r="B302">
        <v>20</v>
      </c>
      <c r="E302">
        <v>301</v>
      </c>
      <c r="F302">
        <f t="shared" si="4"/>
        <v>19.712499999999999</v>
      </c>
    </row>
    <row r="303" spans="1:6" x14ac:dyDescent="0.25">
      <c r="A303">
        <v>20</v>
      </c>
      <c r="B303">
        <v>20</v>
      </c>
      <c r="E303">
        <v>302</v>
      </c>
      <c r="F303">
        <f t="shared" si="4"/>
        <v>19.752700000000001</v>
      </c>
    </row>
    <row r="304" spans="1:6" x14ac:dyDescent="0.25">
      <c r="A304">
        <v>20</v>
      </c>
      <c r="B304">
        <v>20</v>
      </c>
      <c r="E304">
        <v>303</v>
      </c>
      <c r="F304">
        <f t="shared" si="4"/>
        <v>19.792899999999999</v>
      </c>
    </row>
    <row r="305" spans="1:6" x14ac:dyDescent="0.25">
      <c r="A305">
        <v>20</v>
      </c>
      <c r="B305">
        <v>20</v>
      </c>
      <c r="E305">
        <v>304</v>
      </c>
      <c r="F305">
        <f t="shared" si="4"/>
        <v>19.833100000000002</v>
      </c>
    </row>
    <row r="306" spans="1:6" x14ac:dyDescent="0.25">
      <c r="A306">
        <v>20</v>
      </c>
      <c r="B306">
        <v>20</v>
      </c>
      <c r="E306">
        <v>305</v>
      </c>
      <c r="F306">
        <f t="shared" si="4"/>
        <v>19.8733</v>
      </c>
    </row>
    <row r="307" spans="1:6" x14ac:dyDescent="0.25">
      <c r="A307">
        <v>20</v>
      </c>
      <c r="B307">
        <v>20</v>
      </c>
      <c r="E307">
        <v>306</v>
      </c>
      <c r="F307">
        <f t="shared" si="4"/>
        <v>19.913499999999999</v>
      </c>
    </row>
    <row r="308" spans="1:6" x14ac:dyDescent="0.25">
      <c r="A308">
        <v>20</v>
      </c>
      <c r="B308">
        <v>20</v>
      </c>
      <c r="E308">
        <v>307</v>
      </c>
      <c r="F308">
        <f t="shared" si="4"/>
        <v>19.953700000000001</v>
      </c>
    </row>
    <row r="309" spans="1:6" x14ac:dyDescent="0.25">
      <c r="A309">
        <v>20.100000000000001</v>
      </c>
      <c r="B309">
        <v>20.100000000000001</v>
      </c>
      <c r="E309">
        <v>308</v>
      </c>
      <c r="F309">
        <f t="shared" si="4"/>
        <v>19.9939</v>
      </c>
    </row>
    <row r="310" spans="1:6" x14ac:dyDescent="0.25">
      <c r="A310">
        <v>20.100000000000001</v>
      </c>
      <c r="B310">
        <v>20.100000000000001</v>
      </c>
      <c r="E310">
        <v>309</v>
      </c>
      <c r="F310">
        <f t="shared" si="4"/>
        <v>20.034099999999999</v>
      </c>
    </row>
    <row r="311" spans="1:6" x14ac:dyDescent="0.25">
      <c r="A311">
        <v>20.100000000000001</v>
      </c>
      <c r="B311">
        <v>20.100000000000001</v>
      </c>
      <c r="E311">
        <v>310</v>
      </c>
      <c r="F311">
        <f t="shared" si="4"/>
        <v>20.074300000000001</v>
      </c>
    </row>
    <row r="312" spans="1:6" x14ac:dyDescent="0.25">
      <c r="A312">
        <v>20.3</v>
      </c>
      <c r="B312">
        <v>20.3</v>
      </c>
      <c r="E312">
        <v>311</v>
      </c>
      <c r="F312">
        <f t="shared" si="4"/>
        <v>20.1145</v>
      </c>
    </row>
    <row r="313" spans="1:6" x14ac:dyDescent="0.25">
      <c r="A313">
        <v>20.3</v>
      </c>
      <c r="B313">
        <v>20.3</v>
      </c>
      <c r="E313">
        <v>312</v>
      </c>
      <c r="F313">
        <f t="shared" si="4"/>
        <v>20.154700000000002</v>
      </c>
    </row>
    <row r="314" spans="1:6" x14ac:dyDescent="0.25">
      <c r="A314">
        <v>20.399999999999999</v>
      </c>
      <c r="B314">
        <v>20.399999999999999</v>
      </c>
      <c r="E314">
        <v>313</v>
      </c>
      <c r="F314">
        <f t="shared" si="4"/>
        <v>20.194900000000001</v>
      </c>
    </row>
    <row r="315" spans="1:6" x14ac:dyDescent="0.25">
      <c r="A315">
        <v>20.399999999999999</v>
      </c>
      <c r="B315">
        <v>20.399999999999999</v>
      </c>
      <c r="E315">
        <v>314</v>
      </c>
      <c r="F315">
        <f t="shared" si="4"/>
        <v>20.235099999999999</v>
      </c>
    </row>
    <row r="316" spans="1:6" x14ac:dyDescent="0.25">
      <c r="A316">
        <v>20.399999999999999</v>
      </c>
      <c r="B316">
        <v>20.399999999999999</v>
      </c>
      <c r="E316">
        <v>315</v>
      </c>
      <c r="F316">
        <f t="shared" si="4"/>
        <v>20.275300000000001</v>
      </c>
    </row>
    <row r="317" spans="1:6" x14ac:dyDescent="0.25">
      <c r="A317">
        <v>20.5</v>
      </c>
      <c r="B317">
        <v>20.5</v>
      </c>
      <c r="E317">
        <v>316</v>
      </c>
      <c r="F317">
        <f t="shared" si="4"/>
        <v>20.3155</v>
      </c>
    </row>
    <row r="318" spans="1:6" x14ac:dyDescent="0.25">
      <c r="A318">
        <v>20.5</v>
      </c>
      <c r="B318">
        <v>20.5</v>
      </c>
      <c r="E318">
        <v>317</v>
      </c>
      <c r="F318">
        <f t="shared" si="4"/>
        <v>20.355699999999999</v>
      </c>
    </row>
    <row r="319" spans="1:6" x14ac:dyDescent="0.25">
      <c r="A319">
        <v>20.5</v>
      </c>
      <c r="B319">
        <v>20.5</v>
      </c>
      <c r="E319">
        <v>318</v>
      </c>
      <c r="F319">
        <f t="shared" si="4"/>
        <v>20.395900000000001</v>
      </c>
    </row>
    <row r="320" spans="1:6" x14ac:dyDescent="0.25">
      <c r="A320">
        <v>20.6</v>
      </c>
      <c r="B320">
        <v>20.6</v>
      </c>
      <c r="E320">
        <v>319</v>
      </c>
      <c r="F320">
        <f t="shared" si="4"/>
        <v>20.4361</v>
      </c>
    </row>
    <row r="321" spans="1:6" x14ac:dyDescent="0.25">
      <c r="A321">
        <v>20.7</v>
      </c>
      <c r="B321">
        <v>20.7</v>
      </c>
      <c r="E321">
        <v>320</v>
      </c>
      <c r="F321">
        <f t="shared" si="4"/>
        <v>20.476300000000002</v>
      </c>
    </row>
    <row r="322" spans="1:6" x14ac:dyDescent="0.25">
      <c r="A322">
        <v>20.7</v>
      </c>
      <c r="B322">
        <v>20.7</v>
      </c>
      <c r="E322">
        <v>321</v>
      </c>
      <c r="F322">
        <f t="shared" si="4"/>
        <v>20.516500000000001</v>
      </c>
    </row>
    <row r="323" spans="1:6" x14ac:dyDescent="0.25">
      <c r="A323">
        <v>20.7</v>
      </c>
      <c r="B323">
        <v>20.7</v>
      </c>
      <c r="E323">
        <v>322</v>
      </c>
      <c r="F323">
        <f t="shared" ref="F323:F386" si="5">E323*0.0402+7.6123</f>
        <v>20.556699999999999</v>
      </c>
    </row>
    <row r="324" spans="1:6" x14ac:dyDescent="0.25">
      <c r="A324">
        <v>20.8</v>
      </c>
      <c r="B324">
        <v>20.8</v>
      </c>
      <c r="E324">
        <v>323</v>
      </c>
      <c r="F324">
        <f t="shared" si="5"/>
        <v>20.596900000000002</v>
      </c>
    </row>
    <row r="325" spans="1:6" x14ac:dyDescent="0.25">
      <c r="A325">
        <v>20.8</v>
      </c>
      <c r="B325">
        <v>20.8</v>
      </c>
      <c r="E325">
        <v>324</v>
      </c>
      <c r="F325">
        <f t="shared" si="5"/>
        <v>20.6371</v>
      </c>
    </row>
    <row r="326" spans="1:6" x14ac:dyDescent="0.25">
      <c r="A326">
        <v>20.8</v>
      </c>
      <c r="B326">
        <v>20.8</v>
      </c>
      <c r="E326">
        <v>325</v>
      </c>
      <c r="F326">
        <f t="shared" si="5"/>
        <v>20.677299999999999</v>
      </c>
    </row>
    <row r="327" spans="1:6" x14ac:dyDescent="0.25">
      <c r="A327">
        <v>21</v>
      </c>
      <c r="B327">
        <v>21</v>
      </c>
      <c r="E327">
        <v>326</v>
      </c>
      <c r="F327">
        <f t="shared" si="5"/>
        <v>20.717500000000001</v>
      </c>
    </row>
    <row r="328" spans="1:6" x14ac:dyDescent="0.25">
      <c r="A328">
        <v>21</v>
      </c>
      <c r="B328">
        <v>21</v>
      </c>
      <c r="E328">
        <v>327</v>
      </c>
      <c r="F328">
        <f t="shared" si="5"/>
        <v>20.7577</v>
      </c>
    </row>
    <row r="329" spans="1:6" x14ac:dyDescent="0.25">
      <c r="A329">
        <v>21</v>
      </c>
      <c r="B329">
        <v>21</v>
      </c>
      <c r="E329">
        <v>328</v>
      </c>
      <c r="F329">
        <f t="shared" si="5"/>
        <v>20.797899999999998</v>
      </c>
    </row>
    <row r="330" spans="1:6" x14ac:dyDescent="0.25">
      <c r="A330">
        <v>21.1</v>
      </c>
      <c r="B330">
        <v>21.1</v>
      </c>
      <c r="E330">
        <v>329</v>
      </c>
      <c r="F330">
        <f t="shared" si="5"/>
        <v>20.838100000000001</v>
      </c>
    </row>
    <row r="331" spans="1:6" x14ac:dyDescent="0.25">
      <c r="A331">
        <v>21.1</v>
      </c>
      <c r="B331">
        <v>21.1</v>
      </c>
      <c r="E331">
        <v>330</v>
      </c>
      <c r="F331">
        <f t="shared" si="5"/>
        <v>20.878299999999999</v>
      </c>
    </row>
    <row r="332" spans="1:6" x14ac:dyDescent="0.25">
      <c r="A332">
        <v>21.1</v>
      </c>
      <c r="B332">
        <v>21.1</v>
      </c>
      <c r="E332">
        <v>331</v>
      </c>
      <c r="F332">
        <f t="shared" si="5"/>
        <v>20.918500000000002</v>
      </c>
    </row>
    <row r="333" spans="1:6" x14ac:dyDescent="0.25">
      <c r="A333">
        <v>21.1</v>
      </c>
      <c r="B333">
        <v>21.1</v>
      </c>
      <c r="E333">
        <v>332</v>
      </c>
      <c r="F333">
        <f t="shared" si="5"/>
        <v>20.9587</v>
      </c>
    </row>
    <row r="334" spans="1:6" x14ac:dyDescent="0.25">
      <c r="A334">
        <v>21.2</v>
      </c>
      <c r="B334">
        <v>21.2</v>
      </c>
      <c r="E334">
        <v>333</v>
      </c>
      <c r="F334">
        <f t="shared" si="5"/>
        <v>20.998899999999999</v>
      </c>
    </row>
    <row r="335" spans="1:6" x14ac:dyDescent="0.25">
      <c r="A335">
        <v>21.2</v>
      </c>
      <c r="B335">
        <v>21.2</v>
      </c>
      <c r="E335">
        <v>334</v>
      </c>
      <c r="F335">
        <f t="shared" si="5"/>
        <v>21.039100000000001</v>
      </c>
    </row>
    <row r="336" spans="1:6" x14ac:dyDescent="0.25">
      <c r="A336">
        <v>21.2</v>
      </c>
      <c r="B336">
        <v>21.2</v>
      </c>
      <c r="E336">
        <v>335</v>
      </c>
      <c r="F336">
        <f t="shared" si="5"/>
        <v>21.0793</v>
      </c>
    </row>
    <row r="337" spans="1:6" x14ac:dyDescent="0.25">
      <c r="A337">
        <v>21.2</v>
      </c>
      <c r="B337">
        <v>21.2</v>
      </c>
      <c r="E337">
        <v>336</v>
      </c>
      <c r="F337">
        <f t="shared" si="5"/>
        <v>21.119499999999999</v>
      </c>
    </row>
    <row r="338" spans="1:6" x14ac:dyDescent="0.25">
      <c r="A338">
        <v>21.3</v>
      </c>
      <c r="B338">
        <v>21.3</v>
      </c>
      <c r="E338">
        <v>337</v>
      </c>
      <c r="F338">
        <f t="shared" si="5"/>
        <v>21.159700000000001</v>
      </c>
    </row>
    <row r="339" spans="1:6" x14ac:dyDescent="0.25">
      <c r="A339">
        <v>21.3</v>
      </c>
      <c r="B339">
        <v>21.3</v>
      </c>
      <c r="E339">
        <v>338</v>
      </c>
      <c r="F339">
        <f t="shared" si="5"/>
        <v>21.1999</v>
      </c>
    </row>
    <row r="340" spans="1:6" x14ac:dyDescent="0.25">
      <c r="A340">
        <v>21.3</v>
      </c>
      <c r="B340">
        <v>21.3</v>
      </c>
      <c r="E340">
        <v>339</v>
      </c>
      <c r="F340">
        <f t="shared" si="5"/>
        <v>21.240100000000002</v>
      </c>
    </row>
    <row r="341" spans="1:6" x14ac:dyDescent="0.25">
      <c r="A341">
        <v>21.3</v>
      </c>
      <c r="B341">
        <v>21.3</v>
      </c>
      <c r="E341">
        <v>340</v>
      </c>
      <c r="F341">
        <f t="shared" si="5"/>
        <v>21.2803</v>
      </c>
    </row>
    <row r="342" spans="1:6" x14ac:dyDescent="0.25">
      <c r="A342">
        <v>21.4</v>
      </c>
      <c r="B342">
        <v>21.4</v>
      </c>
      <c r="E342">
        <v>341</v>
      </c>
      <c r="F342">
        <f t="shared" si="5"/>
        <v>21.320499999999999</v>
      </c>
    </row>
    <row r="343" spans="1:6" x14ac:dyDescent="0.25">
      <c r="A343">
        <v>21.4</v>
      </c>
      <c r="B343">
        <v>21.4</v>
      </c>
      <c r="E343">
        <v>342</v>
      </c>
      <c r="F343">
        <f t="shared" si="5"/>
        <v>21.360700000000001</v>
      </c>
    </row>
    <row r="344" spans="1:6" x14ac:dyDescent="0.25">
      <c r="A344">
        <v>21.4</v>
      </c>
      <c r="B344">
        <v>21.4</v>
      </c>
      <c r="E344">
        <v>343</v>
      </c>
      <c r="F344">
        <f t="shared" si="5"/>
        <v>21.4009</v>
      </c>
    </row>
    <row r="345" spans="1:6" x14ac:dyDescent="0.25">
      <c r="A345">
        <v>21.4</v>
      </c>
      <c r="B345">
        <v>21.4</v>
      </c>
      <c r="E345">
        <v>344</v>
      </c>
      <c r="F345">
        <f t="shared" si="5"/>
        <v>21.441099999999999</v>
      </c>
    </row>
    <row r="346" spans="1:6" x14ac:dyDescent="0.25">
      <c r="A346">
        <v>21.5</v>
      </c>
      <c r="B346">
        <v>21.5</v>
      </c>
      <c r="E346">
        <v>345</v>
      </c>
      <c r="F346">
        <f t="shared" si="5"/>
        <v>21.481300000000001</v>
      </c>
    </row>
    <row r="347" spans="1:6" x14ac:dyDescent="0.25">
      <c r="A347">
        <v>21.6</v>
      </c>
      <c r="B347">
        <v>21.6</v>
      </c>
      <c r="E347">
        <v>346</v>
      </c>
      <c r="F347">
        <f t="shared" si="5"/>
        <v>21.5215</v>
      </c>
    </row>
    <row r="348" spans="1:6" x14ac:dyDescent="0.25">
      <c r="A348">
        <v>21.6</v>
      </c>
      <c r="B348">
        <v>21.6</v>
      </c>
      <c r="E348">
        <v>347</v>
      </c>
      <c r="F348">
        <f t="shared" si="5"/>
        <v>21.561700000000002</v>
      </c>
    </row>
    <row r="349" spans="1:6" x14ac:dyDescent="0.25">
      <c r="A349">
        <v>21.7</v>
      </c>
      <c r="B349">
        <v>21.7</v>
      </c>
      <c r="E349">
        <v>348</v>
      </c>
      <c r="F349">
        <f t="shared" si="5"/>
        <v>21.601900000000001</v>
      </c>
    </row>
    <row r="350" spans="1:6" x14ac:dyDescent="0.25">
      <c r="A350">
        <v>21.7</v>
      </c>
      <c r="B350">
        <v>21.7</v>
      </c>
      <c r="E350">
        <v>349</v>
      </c>
      <c r="F350">
        <f t="shared" si="5"/>
        <v>21.642099999999999</v>
      </c>
    </row>
    <row r="351" spans="1:6" x14ac:dyDescent="0.25">
      <c r="A351">
        <v>21.7</v>
      </c>
      <c r="B351">
        <v>21.7</v>
      </c>
      <c r="E351">
        <v>350</v>
      </c>
      <c r="F351">
        <f t="shared" si="5"/>
        <v>21.682300000000001</v>
      </c>
    </row>
    <row r="352" spans="1:6" x14ac:dyDescent="0.25">
      <c r="A352">
        <v>21.7</v>
      </c>
      <c r="B352">
        <v>21.7</v>
      </c>
      <c r="E352">
        <v>351</v>
      </c>
      <c r="F352">
        <f t="shared" si="5"/>
        <v>21.7225</v>
      </c>
    </row>
    <row r="353" spans="1:6" x14ac:dyDescent="0.25">
      <c r="A353">
        <v>21.7</v>
      </c>
      <c r="B353">
        <v>21.7</v>
      </c>
      <c r="E353">
        <v>352</v>
      </c>
      <c r="F353">
        <f t="shared" si="5"/>
        <v>21.762699999999999</v>
      </c>
    </row>
    <row r="354" spans="1:6" x14ac:dyDescent="0.25">
      <c r="A354">
        <v>21.8</v>
      </c>
      <c r="B354">
        <v>21.8</v>
      </c>
      <c r="E354">
        <v>353</v>
      </c>
      <c r="F354">
        <f t="shared" si="5"/>
        <v>21.802900000000001</v>
      </c>
    </row>
    <row r="355" spans="1:6" x14ac:dyDescent="0.25">
      <c r="A355">
        <v>21.8</v>
      </c>
      <c r="B355">
        <v>21.8</v>
      </c>
      <c r="E355">
        <v>354</v>
      </c>
      <c r="F355">
        <f t="shared" si="5"/>
        <v>21.8431</v>
      </c>
    </row>
    <row r="356" spans="1:6" x14ac:dyDescent="0.25">
      <c r="A356">
        <v>21.8</v>
      </c>
      <c r="B356">
        <v>21.8</v>
      </c>
      <c r="E356">
        <v>355</v>
      </c>
      <c r="F356">
        <f t="shared" si="5"/>
        <v>21.883299999999998</v>
      </c>
    </row>
    <row r="357" spans="1:6" x14ac:dyDescent="0.25">
      <c r="A357">
        <v>22</v>
      </c>
      <c r="B357">
        <v>22</v>
      </c>
      <c r="E357">
        <v>356</v>
      </c>
      <c r="F357">
        <f t="shared" si="5"/>
        <v>21.923500000000001</v>
      </c>
    </row>
    <row r="358" spans="1:6" x14ac:dyDescent="0.25">
      <c r="A358">
        <v>22</v>
      </c>
      <c r="B358">
        <v>22</v>
      </c>
      <c r="E358">
        <v>357</v>
      </c>
      <c r="F358">
        <f t="shared" si="5"/>
        <v>21.963699999999999</v>
      </c>
    </row>
    <row r="359" spans="1:6" x14ac:dyDescent="0.25">
      <c r="A359">
        <v>22</v>
      </c>
      <c r="B359">
        <v>22</v>
      </c>
      <c r="E359">
        <v>358</v>
      </c>
      <c r="F359">
        <f t="shared" si="5"/>
        <v>22.003900000000002</v>
      </c>
    </row>
    <row r="360" spans="1:6" x14ac:dyDescent="0.25">
      <c r="A360">
        <v>22</v>
      </c>
      <c r="B360">
        <v>22</v>
      </c>
      <c r="E360">
        <v>359</v>
      </c>
      <c r="F360">
        <f t="shared" si="5"/>
        <v>22.0441</v>
      </c>
    </row>
    <row r="361" spans="1:6" x14ac:dyDescent="0.25">
      <c r="A361">
        <v>22</v>
      </c>
      <c r="B361">
        <v>22</v>
      </c>
      <c r="E361">
        <v>360</v>
      </c>
      <c r="F361">
        <f t="shared" si="5"/>
        <v>22.084299999999999</v>
      </c>
    </row>
    <row r="362" spans="1:6" x14ac:dyDescent="0.25">
      <c r="A362">
        <v>22.1</v>
      </c>
      <c r="B362">
        <v>22.1</v>
      </c>
      <c r="E362">
        <v>361</v>
      </c>
      <c r="F362">
        <f t="shared" si="5"/>
        <v>22.124500000000001</v>
      </c>
    </row>
    <row r="363" spans="1:6" x14ac:dyDescent="0.25">
      <c r="A363">
        <v>22.1</v>
      </c>
      <c r="B363">
        <v>22.1</v>
      </c>
      <c r="E363">
        <v>362</v>
      </c>
      <c r="F363">
        <f t="shared" si="5"/>
        <v>22.1647</v>
      </c>
    </row>
    <row r="364" spans="1:6" x14ac:dyDescent="0.25">
      <c r="A364">
        <v>22.1</v>
      </c>
      <c r="B364">
        <v>22.1</v>
      </c>
      <c r="E364">
        <v>363</v>
      </c>
      <c r="F364">
        <f t="shared" si="5"/>
        <v>22.204899999999999</v>
      </c>
    </row>
    <row r="365" spans="1:6" x14ac:dyDescent="0.25">
      <c r="A365">
        <v>22.2</v>
      </c>
      <c r="B365">
        <v>22.2</v>
      </c>
      <c r="E365">
        <v>364</v>
      </c>
      <c r="F365">
        <f t="shared" si="5"/>
        <v>22.245100000000001</v>
      </c>
    </row>
    <row r="366" spans="1:6" x14ac:dyDescent="0.25">
      <c r="A366">
        <v>22.2</v>
      </c>
      <c r="B366">
        <v>22.2</v>
      </c>
      <c r="E366">
        <v>365</v>
      </c>
      <c r="F366">
        <f t="shared" si="5"/>
        <v>22.285299999999999</v>
      </c>
    </row>
    <row r="367" spans="1:6" x14ac:dyDescent="0.25">
      <c r="A367">
        <v>22.2</v>
      </c>
      <c r="B367">
        <v>22.2</v>
      </c>
      <c r="E367">
        <v>366</v>
      </c>
      <c r="F367">
        <f t="shared" si="5"/>
        <v>22.325500000000002</v>
      </c>
    </row>
    <row r="368" spans="1:6" x14ac:dyDescent="0.25">
      <c r="A368">
        <v>22.3</v>
      </c>
      <c r="B368">
        <v>22.3</v>
      </c>
      <c r="E368">
        <v>367</v>
      </c>
      <c r="F368">
        <f t="shared" si="5"/>
        <v>22.3657</v>
      </c>
    </row>
    <row r="369" spans="1:6" x14ac:dyDescent="0.25">
      <c r="A369">
        <v>22.4</v>
      </c>
      <c r="B369">
        <v>22.4</v>
      </c>
      <c r="E369">
        <v>368</v>
      </c>
      <c r="F369">
        <f t="shared" si="5"/>
        <v>22.405899999999999</v>
      </c>
    </row>
    <row r="370" spans="1:6" x14ac:dyDescent="0.25">
      <c r="A370">
        <v>22.5</v>
      </c>
      <c r="B370">
        <v>22.5</v>
      </c>
      <c r="E370">
        <v>369</v>
      </c>
      <c r="F370">
        <f t="shared" si="5"/>
        <v>22.446100000000001</v>
      </c>
    </row>
    <row r="371" spans="1:6" x14ac:dyDescent="0.25">
      <c r="A371">
        <v>22.5</v>
      </c>
      <c r="B371">
        <v>22.5</v>
      </c>
      <c r="E371">
        <v>370</v>
      </c>
      <c r="F371">
        <f t="shared" si="5"/>
        <v>22.4863</v>
      </c>
    </row>
    <row r="372" spans="1:6" x14ac:dyDescent="0.25">
      <c r="A372">
        <v>22.6</v>
      </c>
      <c r="B372">
        <v>22.6</v>
      </c>
      <c r="E372">
        <v>371</v>
      </c>
      <c r="F372">
        <f t="shared" si="5"/>
        <v>22.526499999999999</v>
      </c>
    </row>
    <row r="373" spans="1:6" x14ac:dyDescent="0.25">
      <c r="A373">
        <v>22.6</v>
      </c>
      <c r="B373">
        <v>22.6</v>
      </c>
      <c r="E373">
        <v>372</v>
      </c>
      <c r="F373">
        <f t="shared" si="5"/>
        <v>22.566700000000001</v>
      </c>
    </row>
    <row r="374" spans="1:6" x14ac:dyDescent="0.25">
      <c r="A374">
        <v>22.6</v>
      </c>
      <c r="B374">
        <v>22.6</v>
      </c>
      <c r="E374">
        <v>373</v>
      </c>
      <c r="F374">
        <f t="shared" si="5"/>
        <v>22.6069</v>
      </c>
    </row>
    <row r="375" spans="1:6" x14ac:dyDescent="0.25">
      <c r="A375">
        <v>22.6</v>
      </c>
      <c r="B375">
        <v>22.6</v>
      </c>
      <c r="E375">
        <v>374</v>
      </c>
      <c r="F375">
        <f t="shared" si="5"/>
        <v>22.647100000000002</v>
      </c>
    </row>
    <row r="376" spans="1:6" x14ac:dyDescent="0.25">
      <c r="A376">
        <v>22.7</v>
      </c>
      <c r="B376">
        <v>22.7</v>
      </c>
      <c r="E376">
        <v>375</v>
      </c>
      <c r="F376">
        <f t="shared" si="5"/>
        <v>22.6873</v>
      </c>
    </row>
    <row r="377" spans="1:6" x14ac:dyDescent="0.25">
      <c r="A377">
        <v>22.8</v>
      </c>
      <c r="B377">
        <v>22.8</v>
      </c>
      <c r="E377">
        <v>376</v>
      </c>
      <c r="F377">
        <f t="shared" si="5"/>
        <v>22.727499999999999</v>
      </c>
    </row>
    <row r="378" spans="1:6" x14ac:dyDescent="0.25">
      <c r="A378">
        <v>22.9</v>
      </c>
      <c r="B378">
        <v>22.9</v>
      </c>
      <c r="E378">
        <v>377</v>
      </c>
      <c r="F378">
        <f t="shared" si="5"/>
        <v>22.767700000000001</v>
      </c>
    </row>
    <row r="379" spans="1:6" x14ac:dyDescent="0.25">
      <c r="A379">
        <v>22.9</v>
      </c>
      <c r="B379">
        <v>22.9</v>
      </c>
      <c r="E379">
        <v>378</v>
      </c>
      <c r="F379">
        <f t="shared" si="5"/>
        <v>22.8079</v>
      </c>
    </row>
    <row r="380" spans="1:6" x14ac:dyDescent="0.25">
      <c r="A380">
        <v>22.9</v>
      </c>
      <c r="B380">
        <v>22.9</v>
      </c>
      <c r="E380">
        <v>379</v>
      </c>
      <c r="F380">
        <f t="shared" si="5"/>
        <v>22.848099999999999</v>
      </c>
    </row>
    <row r="381" spans="1:6" x14ac:dyDescent="0.25">
      <c r="A381">
        <v>23</v>
      </c>
      <c r="B381">
        <v>23</v>
      </c>
      <c r="E381">
        <v>380</v>
      </c>
      <c r="F381">
        <f t="shared" si="5"/>
        <v>22.888300000000001</v>
      </c>
    </row>
    <row r="382" spans="1:6" x14ac:dyDescent="0.25">
      <c r="A382">
        <v>23</v>
      </c>
      <c r="B382">
        <v>23</v>
      </c>
      <c r="E382">
        <v>381</v>
      </c>
      <c r="F382">
        <f t="shared" si="5"/>
        <v>22.9285</v>
      </c>
    </row>
    <row r="383" spans="1:6" x14ac:dyDescent="0.25">
      <c r="A383">
        <v>23</v>
      </c>
      <c r="B383">
        <v>23</v>
      </c>
      <c r="E383">
        <v>382</v>
      </c>
      <c r="F383">
        <f t="shared" si="5"/>
        <v>22.968700000000002</v>
      </c>
    </row>
    <row r="384" spans="1:6" x14ac:dyDescent="0.25">
      <c r="A384">
        <v>23.1</v>
      </c>
      <c r="B384">
        <v>23.1</v>
      </c>
      <c r="E384">
        <v>383</v>
      </c>
      <c r="F384">
        <f t="shared" si="5"/>
        <v>23.008900000000001</v>
      </c>
    </row>
    <row r="385" spans="1:6" x14ac:dyDescent="0.25">
      <c r="A385">
        <v>23.1</v>
      </c>
      <c r="B385">
        <v>23.1</v>
      </c>
      <c r="E385">
        <v>384</v>
      </c>
      <c r="F385">
        <f t="shared" si="5"/>
        <v>23.049099999999999</v>
      </c>
    </row>
    <row r="386" spans="1:6" x14ac:dyDescent="0.25">
      <c r="A386">
        <v>23.1</v>
      </c>
      <c r="B386">
        <v>23.1</v>
      </c>
      <c r="E386">
        <v>385</v>
      </c>
      <c r="F386">
        <f t="shared" si="5"/>
        <v>23.089300000000001</v>
      </c>
    </row>
    <row r="387" spans="1:6" x14ac:dyDescent="0.25">
      <c r="A387">
        <v>23.1</v>
      </c>
      <c r="B387">
        <v>23.1</v>
      </c>
      <c r="E387">
        <v>386</v>
      </c>
      <c r="F387">
        <f t="shared" ref="F387:F450" si="6">E387*0.0402+7.6123</f>
        <v>23.1295</v>
      </c>
    </row>
    <row r="388" spans="1:6" x14ac:dyDescent="0.25">
      <c r="A388">
        <v>23.2</v>
      </c>
      <c r="B388">
        <v>23.2</v>
      </c>
      <c r="E388">
        <v>387</v>
      </c>
      <c r="F388">
        <f t="shared" si="6"/>
        <v>23.169699999999999</v>
      </c>
    </row>
    <row r="389" spans="1:6" x14ac:dyDescent="0.25">
      <c r="A389">
        <v>23.2</v>
      </c>
      <c r="B389">
        <v>23.2</v>
      </c>
      <c r="E389">
        <v>388</v>
      </c>
      <c r="F389">
        <f t="shared" si="6"/>
        <v>23.209900000000001</v>
      </c>
    </row>
    <row r="390" spans="1:6" x14ac:dyDescent="0.25">
      <c r="A390">
        <v>23.3</v>
      </c>
      <c r="B390">
        <v>23.3</v>
      </c>
      <c r="E390">
        <v>389</v>
      </c>
      <c r="F390">
        <f t="shared" si="6"/>
        <v>23.2501</v>
      </c>
    </row>
    <row r="391" spans="1:6" x14ac:dyDescent="0.25">
      <c r="A391">
        <v>23.3</v>
      </c>
      <c r="B391">
        <v>23.3</v>
      </c>
      <c r="E391">
        <v>390</v>
      </c>
      <c r="F391">
        <f t="shared" si="6"/>
        <v>23.290299999999998</v>
      </c>
    </row>
    <row r="392" spans="1:6" x14ac:dyDescent="0.25">
      <c r="A392">
        <v>23.3</v>
      </c>
      <c r="B392">
        <v>23.3</v>
      </c>
      <c r="E392">
        <v>391</v>
      </c>
      <c r="F392">
        <f t="shared" si="6"/>
        <v>23.330500000000001</v>
      </c>
    </row>
    <row r="393" spans="1:6" x14ac:dyDescent="0.25">
      <c r="A393">
        <v>23.3</v>
      </c>
      <c r="B393">
        <v>23.3</v>
      </c>
      <c r="E393">
        <v>392</v>
      </c>
      <c r="F393">
        <f t="shared" si="6"/>
        <v>23.370699999999999</v>
      </c>
    </row>
    <row r="394" spans="1:6" x14ac:dyDescent="0.25">
      <c r="A394">
        <v>23.3</v>
      </c>
      <c r="B394">
        <v>23.3</v>
      </c>
      <c r="E394">
        <v>393</v>
      </c>
      <c r="F394">
        <f t="shared" si="6"/>
        <v>23.410900000000002</v>
      </c>
    </row>
    <row r="395" spans="1:6" x14ac:dyDescent="0.25">
      <c r="A395">
        <v>23.4</v>
      </c>
      <c r="B395">
        <v>23.4</v>
      </c>
      <c r="E395">
        <v>394</v>
      </c>
      <c r="F395">
        <f t="shared" si="6"/>
        <v>23.4511</v>
      </c>
    </row>
    <row r="396" spans="1:6" x14ac:dyDescent="0.25">
      <c r="A396">
        <v>23.5</v>
      </c>
      <c r="B396">
        <v>23.5</v>
      </c>
      <c r="E396">
        <v>395</v>
      </c>
      <c r="F396">
        <f t="shared" si="6"/>
        <v>23.491299999999999</v>
      </c>
    </row>
    <row r="397" spans="1:6" x14ac:dyDescent="0.25">
      <c r="A397">
        <v>23.5</v>
      </c>
      <c r="B397">
        <v>23.5</v>
      </c>
      <c r="E397">
        <v>396</v>
      </c>
      <c r="F397">
        <f t="shared" si="6"/>
        <v>23.531500000000001</v>
      </c>
    </row>
    <row r="398" spans="1:6" x14ac:dyDescent="0.25">
      <c r="A398">
        <v>23.5</v>
      </c>
      <c r="B398">
        <v>23.5</v>
      </c>
      <c r="E398">
        <v>397</v>
      </c>
      <c r="F398">
        <f t="shared" si="6"/>
        <v>23.5717</v>
      </c>
    </row>
    <row r="399" spans="1:6" x14ac:dyDescent="0.25">
      <c r="A399">
        <v>23.5</v>
      </c>
      <c r="B399">
        <v>23.5</v>
      </c>
      <c r="E399">
        <v>398</v>
      </c>
      <c r="F399">
        <f t="shared" si="6"/>
        <v>23.611899999999999</v>
      </c>
    </row>
    <row r="400" spans="1:6" x14ac:dyDescent="0.25">
      <c r="A400">
        <v>23.5</v>
      </c>
      <c r="B400">
        <v>23.5</v>
      </c>
      <c r="E400">
        <v>399</v>
      </c>
      <c r="F400">
        <f t="shared" si="6"/>
        <v>23.652100000000001</v>
      </c>
    </row>
    <row r="401" spans="1:6" x14ac:dyDescent="0.25">
      <c r="A401">
        <v>23.6</v>
      </c>
      <c r="B401">
        <v>23.6</v>
      </c>
      <c r="E401">
        <v>400</v>
      </c>
      <c r="F401">
        <f t="shared" si="6"/>
        <v>23.692299999999999</v>
      </c>
    </row>
    <row r="402" spans="1:6" x14ac:dyDescent="0.25">
      <c r="A402">
        <v>23.6</v>
      </c>
      <c r="B402">
        <v>23.6</v>
      </c>
      <c r="E402">
        <v>401</v>
      </c>
      <c r="F402">
        <f t="shared" si="6"/>
        <v>23.732500000000002</v>
      </c>
    </row>
    <row r="403" spans="1:6" x14ac:dyDescent="0.25">
      <c r="A403">
        <v>23.6</v>
      </c>
      <c r="B403">
        <v>23.6</v>
      </c>
      <c r="E403">
        <v>402</v>
      </c>
      <c r="F403">
        <f t="shared" si="6"/>
        <v>23.7727</v>
      </c>
    </row>
    <row r="404" spans="1:6" x14ac:dyDescent="0.25">
      <c r="A404">
        <v>23.6</v>
      </c>
      <c r="B404">
        <v>23.6</v>
      </c>
      <c r="E404">
        <v>403</v>
      </c>
      <c r="F404">
        <f t="shared" si="6"/>
        <v>23.812900000000003</v>
      </c>
    </row>
    <row r="405" spans="1:6" x14ac:dyDescent="0.25">
      <c r="A405">
        <v>23.6</v>
      </c>
      <c r="B405">
        <v>23.6</v>
      </c>
      <c r="E405">
        <v>404</v>
      </c>
      <c r="F405">
        <f t="shared" si="6"/>
        <v>23.853100000000001</v>
      </c>
    </row>
    <row r="406" spans="1:6" x14ac:dyDescent="0.25">
      <c r="A406">
        <v>23.6</v>
      </c>
      <c r="B406">
        <v>23.6</v>
      </c>
      <c r="E406">
        <v>405</v>
      </c>
      <c r="F406">
        <f t="shared" si="6"/>
        <v>23.8933</v>
      </c>
    </row>
    <row r="407" spans="1:6" x14ac:dyDescent="0.25">
      <c r="A407">
        <v>23.7</v>
      </c>
      <c r="B407">
        <v>23.7</v>
      </c>
      <c r="E407">
        <v>406</v>
      </c>
      <c r="F407">
        <f t="shared" si="6"/>
        <v>23.933500000000002</v>
      </c>
    </row>
    <row r="408" spans="1:6" x14ac:dyDescent="0.25">
      <c r="A408">
        <v>23.7</v>
      </c>
      <c r="B408">
        <v>23.7</v>
      </c>
      <c r="E408">
        <v>407</v>
      </c>
      <c r="F408">
        <f t="shared" si="6"/>
        <v>23.973700000000001</v>
      </c>
    </row>
    <row r="409" spans="1:6" x14ac:dyDescent="0.25">
      <c r="A409">
        <v>23.7</v>
      </c>
      <c r="B409">
        <v>23.7</v>
      </c>
      <c r="E409">
        <v>408</v>
      </c>
      <c r="F409">
        <f t="shared" si="6"/>
        <v>24.0139</v>
      </c>
    </row>
    <row r="410" spans="1:6" x14ac:dyDescent="0.25">
      <c r="A410">
        <v>23.8</v>
      </c>
      <c r="B410">
        <v>23.8</v>
      </c>
      <c r="E410">
        <v>409</v>
      </c>
      <c r="F410">
        <f t="shared" si="6"/>
        <v>24.054100000000002</v>
      </c>
    </row>
    <row r="411" spans="1:6" x14ac:dyDescent="0.25">
      <c r="A411">
        <v>23.8</v>
      </c>
      <c r="B411">
        <v>23.8</v>
      </c>
      <c r="E411">
        <v>410</v>
      </c>
      <c r="F411">
        <f t="shared" si="6"/>
        <v>24.0943</v>
      </c>
    </row>
    <row r="412" spans="1:6" x14ac:dyDescent="0.25">
      <c r="A412">
        <v>23.9</v>
      </c>
      <c r="B412">
        <v>23.9</v>
      </c>
      <c r="E412">
        <v>411</v>
      </c>
      <c r="F412">
        <f t="shared" si="6"/>
        <v>24.134500000000003</v>
      </c>
    </row>
    <row r="413" spans="1:6" x14ac:dyDescent="0.25">
      <c r="A413">
        <v>23.9</v>
      </c>
      <c r="B413">
        <v>23.9</v>
      </c>
      <c r="E413">
        <v>412</v>
      </c>
      <c r="F413">
        <f t="shared" si="6"/>
        <v>24.174700000000001</v>
      </c>
    </row>
    <row r="414" spans="1:6" x14ac:dyDescent="0.25">
      <c r="A414">
        <v>23.9</v>
      </c>
      <c r="B414">
        <v>23.9</v>
      </c>
      <c r="E414">
        <v>413</v>
      </c>
      <c r="F414">
        <f t="shared" si="6"/>
        <v>24.2149</v>
      </c>
    </row>
    <row r="415" spans="1:6" x14ac:dyDescent="0.25">
      <c r="A415">
        <v>23.9</v>
      </c>
      <c r="B415">
        <v>23.9</v>
      </c>
      <c r="E415">
        <v>414</v>
      </c>
      <c r="F415">
        <f t="shared" si="6"/>
        <v>24.255100000000002</v>
      </c>
    </row>
    <row r="416" spans="1:6" x14ac:dyDescent="0.25">
      <c r="A416">
        <v>24</v>
      </c>
      <c r="B416">
        <v>24</v>
      </c>
      <c r="E416">
        <v>415</v>
      </c>
      <c r="F416">
        <f t="shared" si="6"/>
        <v>24.295300000000001</v>
      </c>
    </row>
    <row r="417" spans="1:6" x14ac:dyDescent="0.25">
      <c r="A417">
        <v>24</v>
      </c>
      <c r="B417">
        <v>24</v>
      </c>
      <c r="E417">
        <v>416</v>
      </c>
      <c r="F417">
        <f t="shared" si="6"/>
        <v>24.3355</v>
      </c>
    </row>
    <row r="418" spans="1:6" x14ac:dyDescent="0.25">
      <c r="A418">
        <v>24.1</v>
      </c>
      <c r="B418">
        <v>24.1</v>
      </c>
      <c r="E418">
        <v>417</v>
      </c>
      <c r="F418">
        <f t="shared" si="6"/>
        <v>24.375700000000002</v>
      </c>
    </row>
    <row r="419" spans="1:6" x14ac:dyDescent="0.25">
      <c r="A419">
        <v>24.1</v>
      </c>
      <c r="B419">
        <v>24.1</v>
      </c>
      <c r="E419">
        <v>418</v>
      </c>
      <c r="F419">
        <f t="shared" si="6"/>
        <v>24.415900000000001</v>
      </c>
    </row>
    <row r="420" spans="1:6" x14ac:dyDescent="0.25">
      <c r="A420">
        <v>24.1</v>
      </c>
      <c r="B420">
        <v>24.1</v>
      </c>
      <c r="E420">
        <v>419</v>
      </c>
      <c r="F420">
        <f t="shared" si="6"/>
        <v>24.456099999999999</v>
      </c>
    </row>
    <row r="421" spans="1:6" x14ac:dyDescent="0.25">
      <c r="A421">
        <v>24.1</v>
      </c>
      <c r="B421">
        <v>24.1</v>
      </c>
      <c r="E421">
        <v>420</v>
      </c>
      <c r="F421">
        <f t="shared" si="6"/>
        <v>24.496300000000002</v>
      </c>
    </row>
    <row r="422" spans="1:6" x14ac:dyDescent="0.25">
      <c r="A422">
        <v>24.2</v>
      </c>
      <c r="B422">
        <v>24.2</v>
      </c>
      <c r="E422">
        <v>421</v>
      </c>
      <c r="F422">
        <f t="shared" si="6"/>
        <v>24.5365</v>
      </c>
    </row>
    <row r="423" spans="1:6" x14ac:dyDescent="0.25">
      <c r="A423">
        <v>24.2</v>
      </c>
      <c r="B423">
        <v>24.2</v>
      </c>
      <c r="E423">
        <v>422</v>
      </c>
      <c r="F423">
        <f t="shared" si="6"/>
        <v>24.576700000000002</v>
      </c>
    </row>
    <row r="424" spans="1:6" x14ac:dyDescent="0.25">
      <c r="A424">
        <v>24.2</v>
      </c>
      <c r="B424">
        <v>24.2</v>
      </c>
      <c r="E424">
        <v>423</v>
      </c>
      <c r="F424">
        <f t="shared" si="6"/>
        <v>24.616900000000001</v>
      </c>
    </row>
    <row r="425" spans="1:6" x14ac:dyDescent="0.25">
      <c r="A425">
        <v>24.2</v>
      </c>
      <c r="B425">
        <v>24.2</v>
      </c>
      <c r="E425">
        <v>424</v>
      </c>
      <c r="F425">
        <f t="shared" si="6"/>
        <v>24.6571</v>
      </c>
    </row>
    <row r="426" spans="1:6" x14ac:dyDescent="0.25">
      <c r="A426">
        <v>24.3</v>
      </c>
      <c r="B426">
        <v>24.3</v>
      </c>
      <c r="E426">
        <v>425</v>
      </c>
      <c r="F426">
        <f t="shared" si="6"/>
        <v>24.697300000000002</v>
      </c>
    </row>
    <row r="427" spans="1:6" x14ac:dyDescent="0.25">
      <c r="A427">
        <v>24.3</v>
      </c>
      <c r="B427">
        <v>24.3</v>
      </c>
      <c r="E427">
        <v>426</v>
      </c>
      <c r="F427">
        <f t="shared" si="6"/>
        <v>24.737500000000001</v>
      </c>
    </row>
    <row r="428" spans="1:6" x14ac:dyDescent="0.25">
      <c r="A428">
        <v>24.4</v>
      </c>
      <c r="B428">
        <v>24.4</v>
      </c>
      <c r="E428">
        <v>427</v>
      </c>
      <c r="F428">
        <f t="shared" si="6"/>
        <v>24.777699999999999</v>
      </c>
    </row>
    <row r="429" spans="1:6" x14ac:dyDescent="0.25">
      <c r="A429">
        <v>24.4</v>
      </c>
      <c r="B429">
        <v>24.4</v>
      </c>
      <c r="E429">
        <v>428</v>
      </c>
      <c r="F429">
        <f t="shared" si="6"/>
        <v>24.817900000000002</v>
      </c>
    </row>
    <row r="430" spans="1:6" x14ac:dyDescent="0.25">
      <c r="A430">
        <v>24.5</v>
      </c>
      <c r="B430">
        <v>24.5</v>
      </c>
      <c r="E430">
        <v>429</v>
      </c>
      <c r="F430">
        <f t="shared" si="6"/>
        <v>24.8581</v>
      </c>
    </row>
    <row r="431" spans="1:6" x14ac:dyDescent="0.25">
      <c r="A431">
        <v>24.5</v>
      </c>
      <c r="B431">
        <v>24.5</v>
      </c>
      <c r="E431">
        <v>430</v>
      </c>
      <c r="F431">
        <f t="shared" si="6"/>
        <v>24.898300000000003</v>
      </c>
    </row>
    <row r="432" spans="1:6" x14ac:dyDescent="0.25">
      <c r="A432">
        <v>24.6</v>
      </c>
      <c r="B432">
        <v>24.6</v>
      </c>
      <c r="E432">
        <v>431</v>
      </c>
      <c r="F432">
        <f t="shared" si="6"/>
        <v>24.938500000000001</v>
      </c>
    </row>
    <row r="433" spans="1:6" x14ac:dyDescent="0.25">
      <c r="A433">
        <v>24.7</v>
      </c>
      <c r="B433">
        <v>24.7</v>
      </c>
      <c r="E433">
        <v>432</v>
      </c>
      <c r="F433">
        <f t="shared" si="6"/>
        <v>24.9787</v>
      </c>
    </row>
    <row r="434" spans="1:6" x14ac:dyDescent="0.25">
      <c r="A434">
        <v>24.7</v>
      </c>
      <c r="B434">
        <v>24.7</v>
      </c>
      <c r="E434">
        <v>433</v>
      </c>
      <c r="F434">
        <f t="shared" si="6"/>
        <v>25.018900000000002</v>
      </c>
    </row>
    <row r="435" spans="1:6" x14ac:dyDescent="0.25">
      <c r="A435">
        <v>24.8</v>
      </c>
      <c r="B435">
        <v>24.8</v>
      </c>
      <c r="E435">
        <v>434</v>
      </c>
      <c r="F435">
        <f t="shared" si="6"/>
        <v>25.059100000000001</v>
      </c>
    </row>
    <row r="436" spans="1:6" x14ac:dyDescent="0.25">
      <c r="A436">
        <v>25</v>
      </c>
      <c r="B436">
        <v>25</v>
      </c>
      <c r="E436">
        <v>435</v>
      </c>
      <c r="F436">
        <f t="shared" si="6"/>
        <v>25.099299999999999</v>
      </c>
    </row>
    <row r="437" spans="1:6" x14ac:dyDescent="0.25">
      <c r="A437">
        <v>25</v>
      </c>
      <c r="B437">
        <v>25</v>
      </c>
      <c r="E437">
        <v>436</v>
      </c>
      <c r="F437">
        <f t="shared" si="6"/>
        <v>25.139500000000002</v>
      </c>
    </row>
    <row r="438" spans="1:6" x14ac:dyDescent="0.25">
      <c r="A438">
        <v>25</v>
      </c>
      <c r="B438">
        <v>25</v>
      </c>
      <c r="E438">
        <v>437</v>
      </c>
      <c r="F438">
        <f t="shared" si="6"/>
        <v>25.1797</v>
      </c>
    </row>
    <row r="439" spans="1:6" x14ac:dyDescent="0.25">
      <c r="A439">
        <v>25</v>
      </c>
      <c r="B439">
        <v>25</v>
      </c>
      <c r="E439">
        <v>438</v>
      </c>
      <c r="F439">
        <f t="shared" si="6"/>
        <v>25.219900000000003</v>
      </c>
    </row>
    <row r="440" spans="1:6" x14ac:dyDescent="0.25">
      <c r="A440">
        <v>25</v>
      </c>
      <c r="B440">
        <v>25</v>
      </c>
      <c r="E440">
        <v>439</v>
      </c>
      <c r="F440">
        <f t="shared" si="6"/>
        <v>25.260100000000001</v>
      </c>
    </row>
    <row r="441" spans="1:6" x14ac:dyDescent="0.25">
      <c r="A441">
        <v>25</v>
      </c>
      <c r="B441">
        <v>25</v>
      </c>
      <c r="E441">
        <v>440</v>
      </c>
      <c r="F441">
        <f t="shared" si="6"/>
        <v>25.3003</v>
      </c>
    </row>
    <row r="442" spans="1:6" x14ac:dyDescent="0.25">
      <c r="A442">
        <v>25</v>
      </c>
      <c r="B442">
        <v>25</v>
      </c>
      <c r="E442">
        <v>441</v>
      </c>
      <c r="F442">
        <f t="shared" si="6"/>
        <v>25.340500000000002</v>
      </c>
    </row>
    <row r="443" spans="1:6" x14ac:dyDescent="0.25">
      <c r="A443">
        <v>25.2</v>
      </c>
      <c r="B443">
        <v>25.2</v>
      </c>
      <c r="E443">
        <v>442</v>
      </c>
      <c r="F443">
        <f t="shared" si="6"/>
        <v>25.380700000000001</v>
      </c>
    </row>
    <row r="444" spans="1:6" x14ac:dyDescent="0.25">
      <c r="A444">
        <v>25.3</v>
      </c>
      <c r="B444">
        <v>25.3</v>
      </c>
      <c r="E444">
        <v>443</v>
      </c>
      <c r="F444">
        <f t="shared" si="6"/>
        <v>25.4209</v>
      </c>
    </row>
    <row r="445" spans="1:6" x14ac:dyDescent="0.25">
      <c r="A445">
        <v>25.3</v>
      </c>
      <c r="B445">
        <v>25.3</v>
      </c>
      <c r="E445">
        <v>444</v>
      </c>
      <c r="F445">
        <f t="shared" si="6"/>
        <v>25.461100000000002</v>
      </c>
    </row>
    <row r="446" spans="1:6" x14ac:dyDescent="0.25">
      <c r="A446">
        <v>25.4</v>
      </c>
      <c r="B446">
        <v>25.4</v>
      </c>
      <c r="E446">
        <v>445</v>
      </c>
      <c r="F446">
        <f t="shared" si="6"/>
        <v>25.501300000000001</v>
      </c>
    </row>
    <row r="447" spans="1:6" x14ac:dyDescent="0.25">
      <c r="A447">
        <v>25.4</v>
      </c>
      <c r="B447">
        <v>25.4</v>
      </c>
      <c r="E447">
        <v>446</v>
      </c>
      <c r="F447">
        <f t="shared" si="6"/>
        <v>25.541500000000003</v>
      </c>
    </row>
    <row r="448" spans="1:6" x14ac:dyDescent="0.25">
      <c r="A448">
        <v>25.4</v>
      </c>
      <c r="B448">
        <v>25.4</v>
      </c>
      <c r="E448">
        <v>447</v>
      </c>
      <c r="F448">
        <f t="shared" si="6"/>
        <v>25.581700000000001</v>
      </c>
    </row>
    <row r="449" spans="1:6" x14ac:dyDescent="0.25">
      <c r="A449">
        <v>25.5</v>
      </c>
      <c r="B449">
        <v>25.5</v>
      </c>
      <c r="E449">
        <v>448</v>
      </c>
      <c r="F449">
        <f t="shared" si="6"/>
        <v>25.6219</v>
      </c>
    </row>
    <row r="450" spans="1:6" x14ac:dyDescent="0.25">
      <c r="A450">
        <v>25.5</v>
      </c>
      <c r="B450">
        <v>25.5</v>
      </c>
      <c r="E450">
        <v>449</v>
      </c>
      <c r="F450">
        <f t="shared" si="6"/>
        <v>25.662100000000002</v>
      </c>
    </row>
    <row r="451" spans="1:6" x14ac:dyDescent="0.25">
      <c r="A451">
        <v>25.5</v>
      </c>
      <c r="B451">
        <v>25.5</v>
      </c>
      <c r="E451">
        <v>450</v>
      </c>
      <c r="F451">
        <f t="shared" ref="F451:F514" si="7">E451*0.0402+7.6123</f>
        <v>25.702300000000001</v>
      </c>
    </row>
    <row r="452" spans="1:6" x14ac:dyDescent="0.25">
      <c r="A452">
        <v>25.5</v>
      </c>
      <c r="B452">
        <v>25.5</v>
      </c>
      <c r="E452">
        <v>451</v>
      </c>
      <c r="F452">
        <f t="shared" si="7"/>
        <v>25.7425</v>
      </c>
    </row>
    <row r="453" spans="1:6" x14ac:dyDescent="0.25">
      <c r="A453">
        <v>25.5</v>
      </c>
      <c r="B453">
        <v>25.5</v>
      </c>
      <c r="E453">
        <v>452</v>
      </c>
      <c r="F453">
        <f t="shared" si="7"/>
        <v>25.782700000000002</v>
      </c>
    </row>
    <row r="454" spans="1:6" x14ac:dyDescent="0.25">
      <c r="A454">
        <v>25.5</v>
      </c>
      <c r="B454">
        <v>25.5</v>
      </c>
      <c r="E454">
        <v>453</v>
      </c>
      <c r="F454">
        <f t="shared" si="7"/>
        <v>25.822900000000001</v>
      </c>
    </row>
    <row r="455" spans="1:6" x14ac:dyDescent="0.25">
      <c r="A455">
        <v>25.6</v>
      </c>
      <c r="B455">
        <v>25.6</v>
      </c>
      <c r="E455">
        <v>454</v>
      </c>
      <c r="F455">
        <f t="shared" si="7"/>
        <v>25.863099999999999</v>
      </c>
    </row>
    <row r="456" spans="1:6" x14ac:dyDescent="0.25">
      <c r="A456">
        <v>25.6</v>
      </c>
      <c r="B456">
        <v>25.6</v>
      </c>
      <c r="E456">
        <v>455</v>
      </c>
      <c r="F456">
        <f t="shared" si="7"/>
        <v>25.903300000000002</v>
      </c>
    </row>
    <row r="457" spans="1:6" x14ac:dyDescent="0.25">
      <c r="A457">
        <v>25.6</v>
      </c>
      <c r="B457">
        <v>25.6</v>
      </c>
      <c r="E457">
        <v>456</v>
      </c>
      <c r="F457">
        <f t="shared" si="7"/>
        <v>25.9435</v>
      </c>
    </row>
    <row r="458" spans="1:6" x14ac:dyDescent="0.25">
      <c r="A458">
        <v>25.7</v>
      </c>
      <c r="B458">
        <v>25.7</v>
      </c>
      <c r="E458">
        <v>457</v>
      </c>
      <c r="F458">
        <f t="shared" si="7"/>
        <v>25.983700000000002</v>
      </c>
    </row>
    <row r="459" spans="1:6" x14ac:dyDescent="0.25">
      <c r="A459">
        <v>25.8</v>
      </c>
      <c r="B459">
        <v>25.8</v>
      </c>
      <c r="E459">
        <v>458</v>
      </c>
      <c r="F459">
        <f t="shared" si="7"/>
        <v>26.023900000000001</v>
      </c>
    </row>
    <row r="460" spans="1:6" x14ac:dyDescent="0.25">
      <c r="A460">
        <v>25.8</v>
      </c>
      <c r="B460">
        <v>25.8</v>
      </c>
      <c r="E460">
        <v>459</v>
      </c>
      <c r="F460">
        <f t="shared" si="7"/>
        <v>26.0641</v>
      </c>
    </row>
    <row r="461" spans="1:6" x14ac:dyDescent="0.25">
      <c r="A461">
        <v>25.9</v>
      </c>
      <c r="B461">
        <v>25.9</v>
      </c>
      <c r="E461">
        <v>460</v>
      </c>
      <c r="F461">
        <f t="shared" si="7"/>
        <v>26.104300000000002</v>
      </c>
    </row>
    <row r="462" spans="1:6" x14ac:dyDescent="0.25">
      <c r="A462">
        <v>25.9</v>
      </c>
      <c r="B462">
        <v>25.9</v>
      </c>
      <c r="E462">
        <v>461</v>
      </c>
      <c r="F462">
        <f t="shared" si="7"/>
        <v>26.144500000000001</v>
      </c>
    </row>
    <row r="463" spans="1:6" x14ac:dyDescent="0.25">
      <c r="A463">
        <v>25.9</v>
      </c>
      <c r="B463">
        <v>25.9</v>
      </c>
      <c r="E463">
        <v>462</v>
      </c>
      <c r="F463">
        <f t="shared" si="7"/>
        <v>26.184699999999999</v>
      </c>
    </row>
    <row r="464" spans="1:6" x14ac:dyDescent="0.25">
      <c r="A464">
        <v>26</v>
      </c>
      <c r="B464">
        <v>26</v>
      </c>
      <c r="E464">
        <v>463</v>
      </c>
      <c r="F464">
        <f t="shared" si="7"/>
        <v>26.224900000000002</v>
      </c>
    </row>
    <row r="465" spans="1:6" x14ac:dyDescent="0.25">
      <c r="A465">
        <v>26</v>
      </c>
      <c r="B465">
        <v>26</v>
      </c>
      <c r="E465">
        <v>464</v>
      </c>
      <c r="F465">
        <f t="shared" si="7"/>
        <v>26.2651</v>
      </c>
    </row>
    <row r="466" spans="1:6" x14ac:dyDescent="0.25">
      <c r="A466">
        <v>26</v>
      </c>
      <c r="B466">
        <v>26</v>
      </c>
      <c r="E466">
        <v>465</v>
      </c>
      <c r="F466">
        <f t="shared" si="7"/>
        <v>26.305300000000003</v>
      </c>
    </row>
    <row r="467" spans="1:6" x14ac:dyDescent="0.25">
      <c r="A467">
        <v>26</v>
      </c>
      <c r="B467">
        <v>26</v>
      </c>
      <c r="E467">
        <v>466</v>
      </c>
      <c r="F467">
        <f t="shared" si="7"/>
        <v>26.345500000000001</v>
      </c>
    </row>
    <row r="468" spans="1:6" x14ac:dyDescent="0.25">
      <c r="A468">
        <v>26</v>
      </c>
      <c r="B468">
        <v>26</v>
      </c>
      <c r="E468">
        <v>467</v>
      </c>
      <c r="F468">
        <f t="shared" si="7"/>
        <v>26.3857</v>
      </c>
    </row>
    <row r="469" spans="1:6" x14ac:dyDescent="0.25">
      <c r="A469">
        <v>26.1</v>
      </c>
      <c r="B469">
        <v>26.1</v>
      </c>
      <c r="E469">
        <v>468</v>
      </c>
      <c r="F469">
        <f t="shared" si="7"/>
        <v>26.425900000000002</v>
      </c>
    </row>
    <row r="470" spans="1:6" x14ac:dyDescent="0.25">
      <c r="A470">
        <v>26.1</v>
      </c>
      <c r="B470">
        <v>26.1</v>
      </c>
      <c r="E470">
        <v>469</v>
      </c>
      <c r="F470">
        <f t="shared" si="7"/>
        <v>26.466100000000001</v>
      </c>
    </row>
    <row r="471" spans="1:6" x14ac:dyDescent="0.25">
      <c r="A471">
        <v>26.2</v>
      </c>
      <c r="B471">
        <v>26.2</v>
      </c>
      <c r="E471">
        <v>470</v>
      </c>
      <c r="F471">
        <f t="shared" si="7"/>
        <v>26.5063</v>
      </c>
    </row>
    <row r="472" spans="1:6" x14ac:dyDescent="0.25">
      <c r="A472">
        <v>26.2</v>
      </c>
      <c r="B472">
        <v>26.2</v>
      </c>
      <c r="E472">
        <v>471</v>
      </c>
      <c r="F472">
        <f t="shared" si="7"/>
        <v>26.546500000000002</v>
      </c>
    </row>
    <row r="473" spans="1:6" x14ac:dyDescent="0.25">
      <c r="A473">
        <v>26.2</v>
      </c>
      <c r="B473">
        <v>26.2</v>
      </c>
      <c r="E473">
        <v>472</v>
      </c>
      <c r="F473">
        <f t="shared" si="7"/>
        <v>26.5867</v>
      </c>
    </row>
    <row r="474" spans="1:6" x14ac:dyDescent="0.25">
      <c r="A474">
        <v>26.2</v>
      </c>
      <c r="B474">
        <v>26.2</v>
      </c>
      <c r="E474">
        <v>473</v>
      </c>
      <c r="F474">
        <f t="shared" si="7"/>
        <v>26.626900000000003</v>
      </c>
    </row>
    <row r="475" spans="1:6" x14ac:dyDescent="0.25">
      <c r="A475">
        <v>26.3</v>
      </c>
      <c r="B475">
        <v>26.3</v>
      </c>
      <c r="E475">
        <v>474</v>
      </c>
      <c r="F475">
        <f t="shared" si="7"/>
        <v>26.667100000000001</v>
      </c>
    </row>
    <row r="476" spans="1:6" x14ac:dyDescent="0.25">
      <c r="A476">
        <v>26.3</v>
      </c>
      <c r="B476">
        <v>26.3</v>
      </c>
      <c r="E476">
        <v>475</v>
      </c>
      <c r="F476">
        <f t="shared" si="7"/>
        <v>26.7073</v>
      </c>
    </row>
    <row r="477" spans="1:6" x14ac:dyDescent="0.25">
      <c r="A477">
        <v>26.3</v>
      </c>
      <c r="B477">
        <v>26.3</v>
      </c>
      <c r="E477">
        <v>476</v>
      </c>
      <c r="F477">
        <f t="shared" si="7"/>
        <v>26.747500000000002</v>
      </c>
    </row>
    <row r="478" spans="1:6" x14ac:dyDescent="0.25">
      <c r="A478">
        <v>26.4</v>
      </c>
      <c r="B478">
        <v>26.4</v>
      </c>
      <c r="E478">
        <v>477</v>
      </c>
      <c r="F478">
        <f t="shared" si="7"/>
        <v>26.787700000000001</v>
      </c>
    </row>
    <row r="479" spans="1:6" x14ac:dyDescent="0.25">
      <c r="A479">
        <v>26.5</v>
      </c>
      <c r="B479">
        <v>26.5</v>
      </c>
      <c r="E479">
        <v>478</v>
      </c>
      <c r="F479">
        <f t="shared" si="7"/>
        <v>26.8279</v>
      </c>
    </row>
    <row r="480" spans="1:6" x14ac:dyDescent="0.25">
      <c r="A480">
        <v>26.5</v>
      </c>
      <c r="B480">
        <v>26.5</v>
      </c>
      <c r="E480">
        <v>479</v>
      </c>
      <c r="F480">
        <f t="shared" si="7"/>
        <v>26.868100000000002</v>
      </c>
    </row>
    <row r="481" spans="1:6" x14ac:dyDescent="0.25">
      <c r="A481">
        <v>26.6</v>
      </c>
      <c r="B481">
        <v>26.6</v>
      </c>
      <c r="E481">
        <v>480</v>
      </c>
      <c r="F481">
        <f t="shared" si="7"/>
        <v>26.908300000000001</v>
      </c>
    </row>
    <row r="482" spans="1:6" x14ac:dyDescent="0.25">
      <c r="A482">
        <v>26.6</v>
      </c>
      <c r="B482">
        <v>26.6</v>
      </c>
      <c r="E482">
        <v>481</v>
      </c>
      <c r="F482">
        <f t="shared" si="7"/>
        <v>26.948499999999999</v>
      </c>
    </row>
    <row r="483" spans="1:6" x14ac:dyDescent="0.25">
      <c r="A483">
        <v>26.7</v>
      </c>
      <c r="B483">
        <v>26.7</v>
      </c>
      <c r="E483">
        <v>482</v>
      </c>
      <c r="F483">
        <f t="shared" si="7"/>
        <v>26.988700000000001</v>
      </c>
    </row>
    <row r="484" spans="1:6" x14ac:dyDescent="0.25">
      <c r="A484">
        <v>26.8</v>
      </c>
      <c r="B484">
        <v>26.8</v>
      </c>
      <c r="E484">
        <v>483</v>
      </c>
      <c r="F484">
        <f t="shared" si="7"/>
        <v>27.0289</v>
      </c>
    </row>
    <row r="485" spans="1:6" x14ac:dyDescent="0.25">
      <c r="A485">
        <v>26.8</v>
      </c>
      <c r="B485">
        <v>26.8</v>
      </c>
      <c r="E485">
        <v>484</v>
      </c>
      <c r="F485">
        <f t="shared" si="7"/>
        <v>27.069100000000002</v>
      </c>
    </row>
    <row r="486" spans="1:6" x14ac:dyDescent="0.25">
      <c r="A486">
        <v>26.8</v>
      </c>
      <c r="B486">
        <v>26.8</v>
      </c>
      <c r="E486">
        <v>485</v>
      </c>
      <c r="F486">
        <f t="shared" si="7"/>
        <v>27.109300000000001</v>
      </c>
    </row>
    <row r="487" spans="1:6" x14ac:dyDescent="0.25">
      <c r="A487">
        <v>26.8</v>
      </c>
      <c r="B487">
        <v>26.8</v>
      </c>
      <c r="E487">
        <v>486</v>
      </c>
      <c r="F487">
        <f t="shared" si="7"/>
        <v>27.1495</v>
      </c>
    </row>
    <row r="488" spans="1:6" x14ac:dyDescent="0.25">
      <c r="A488">
        <v>26.8</v>
      </c>
      <c r="B488">
        <v>26.8</v>
      </c>
      <c r="E488">
        <v>487</v>
      </c>
      <c r="F488">
        <f t="shared" si="7"/>
        <v>27.189700000000002</v>
      </c>
    </row>
    <row r="489" spans="1:6" x14ac:dyDescent="0.25">
      <c r="A489">
        <v>26.9</v>
      </c>
      <c r="B489">
        <v>26.9</v>
      </c>
      <c r="E489">
        <v>488</v>
      </c>
      <c r="F489">
        <f t="shared" si="7"/>
        <v>27.229900000000001</v>
      </c>
    </row>
    <row r="490" spans="1:6" x14ac:dyDescent="0.25">
      <c r="A490">
        <v>26.9</v>
      </c>
      <c r="B490">
        <v>26.9</v>
      </c>
      <c r="E490">
        <v>489</v>
      </c>
      <c r="F490">
        <f t="shared" si="7"/>
        <v>27.270099999999999</v>
      </c>
    </row>
    <row r="491" spans="1:6" x14ac:dyDescent="0.25">
      <c r="A491">
        <v>27</v>
      </c>
      <c r="B491">
        <v>27</v>
      </c>
      <c r="E491">
        <v>490</v>
      </c>
      <c r="F491">
        <f t="shared" si="7"/>
        <v>27.310300000000002</v>
      </c>
    </row>
    <row r="492" spans="1:6" x14ac:dyDescent="0.25">
      <c r="A492">
        <v>27</v>
      </c>
      <c r="B492">
        <v>27</v>
      </c>
      <c r="E492">
        <v>491</v>
      </c>
      <c r="F492">
        <f t="shared" si="7"/>
        <v>27.3505</v>
      </c>
    </row>
    <row r="493" spans="1:6" x14ac:dyDescent="0.25">
      <c r="A493">
        <v>27.1</v>
      </c>
      <c r="B493">
        <v>27.1</v>
      </c>
      <c r="E493">
        <v>492</v>
      </c>
      <c r="F493">
        <f t="shared" si="7"/>
        <v>27.390700000000002</v>
      </c>
    </row>
    <row r="494" spans="1:6" x14ac:dyDescent="0.25">
      <c r="A494">
        <v>27.1</v>
      </c>
      <c r="B494">
        <v>27.1</v>
      </c>
      <c r="E494">
        <v>493</v>
      </c>
      <c r="F494">
        <f t="shared" si="7"/>
        <v>27.430900000000001</v>
      </c>
    </row>
    <row r="495" spans="1:6" x14ac:dyDescent="0.25">
      <c r="A495">
        <v>27.1</v>
      </c>
      <c r="B495">
        <v>27.1</v>
      </c>
      <c r="E495">
        <v>494</v>
      </c>
      <c r="F495">
        <f t="shared" si="7"/>
        <v>27.4711</v>
      </c>
    </row>
    <row r="496" spans="1:6" x14ac:dyDescent="0.25">
      <c r="A496">
        <v>27.3</v>
      </c>
      <c r="B496">
        <v>27.3</v>
      </c>
      <c r="E496">
        <v>495</v>
      </c>
      <c r="F496">
        <f t="shared" si="7"/>
        <v>27.511300000000002</v>
      </c>
    </row>
    <row r="497" spans="1:6" x14ac:dyDescent="0.25">
      <c r="A497">
        <v>27.3</v>
      </c>
      <c r="B497">
        <v>27.3</v>
      </c>
      <c r="E497">
        <v>496</v>
      </c>
      <c r="F497">
        <f t="shared" si="7"/>
        <v>27.551500000000001</v>
      </c>
    </row>
    <row r="498" spans="1:6" x14ac:dyDescent="0.25">
      <c r="A498">
        <v>27.4</v>
      </c>
      <c r="B498">
        <v>27.4</v>
      </c>
      <c r="E498">
        <v>497</v>
      </c>
      <c r="F498">
        <f t="shared" si="7"/>
        <v>27.591699999999999</v>
      </c>
    </row>
    <row r="499" spans="1:6" x14ac:dyDescent="0.25">
      <c r="A499">
        <v>27.5</v>
      </c>
      <c r="B499">
        <v>27.5</v>
      </c>
      <c r="E499">
        <v>498</v>
      </c>
      <c r="F499">
        <f t="shared" si="7"/>
        <v>27.631900000000002</v>
      </c>
    </row>
    <row r="500" spans="1:6" x14ac:dyDescent="0.25">
      <c r="A500">
        <v>27.5</v>
      </c>
      <c r="B500">
        <v>27.5</v>
      </c>
      <c r="E500">
        <v>499</v>
      </c>
      <c r="F500">
        <f t="shared" si="7"/>
        <v>27.6721</v>
      </c>
    </row>
    <row r="501" spans="1:6" x14ac:dyDescent="0.25">
      <c r="A501">
        <v>27.5</v>
      </c>
      <c r="B501">
        <v>27.5</v>
      </c>
      <c r="E501">
        <v>500</v>
      </c>
      <c r="F501">
        <f t="shared" si="7"/>
        <v>27.712300000000003</v>
      </c>
    </row>
    <row r="502" spans="1:6" x14ac:dyDescent="0.25">
      <c r="A502">
        <v>27.5</v>
      </c>
      <c r="B502">
        <v>27.5</v>
      </c>
      <c r="E502">
        <v>501</v>
      </c>
      <c r="F502">
        <f t="shared" si="7"/>
        <v>27.752500000000001</v>
      </c>
    </row>
    <row r="503" spans="1:6" x14ac:dyDescent="0.25">
      <c r="A503">
        <v>27.5</v>
      </c>
      <c r="B503">
        <v>27.5</v>
      </c>
      <c r="E503">
        <v>502</v>
      </c>
      <c r="F503">
        <f t="shared" si="7"/>
        <v>27.7927</v>
      </c>
    </row>
    <row r="504" spans="1:6" x14ac:dyDescent="0.25">
      <c r="A504">
        <v>27.5</v>
      </c>
      <c r="B504">
        <v>27.5</v>
      </c>
      <c r="E504">
        <v>503</v>
      </c>
      <c r="F504">
        <f t="shared" si="7"/>
        <v>27.832900000000002</v>
      </c>
    </row>
    <row r="505" spans="1:6" x14ac:dyDescent="0.25">
      <c r="A505">
        <v>27.5</v>
      </c>
      <c r="B505">
        <v>27.5</v>
      </c>
      <c r="E505">
        <v>504</v>
      </c>
      <c r="F505">
        <f t="shared" si="7"/>
        <v>27.873100000000001</v>
      </c>
    </row>
    <row r="506" spans="1:6" x14ac:dyDescent="0.25">
      <c r="A506">
        <v>27.5</v>
      </c>
      <c r="B506">
        <v>27.5</v>
      </c>
      <c r="E506">
        <v>505</v>
      </c>
      <c r="F506">
        <f t="shared" si="7"/>
        <v>27.9133</v>
      </c>
    </row>
    <row r="507" spans="1:6" x14ac:dyDescent="0.25">
      <c r="A507">
        <v>27.6</v>
      </c>
      <c r="B507">
        <v>27.6</v>
      </c>
      <c r="E507">
        <v>506</v>
      </c>
      <c r="F507">
        <f t="shared" si="7"/>
        <v>27.953500000000002</v>
      </c>
    </row>
    <row r="508" spans="1:6" x14ac:dyDescent="0.25">
      <c r="A508">
        <v>27.6</v>
      </c>
      <c r="B508">
        <v>27.6</v>
      </c>
      <c r="E508">
        <v>507</v>
      </c>
      <c r="F508">
        <f t="shared" si="7"/>
        <v>27.9937</v>
      </c>
    </row>
    <row r="509" spans="1:6" x14ac:dyDescent="0.25">
      <c r="A509">
        <v>27.6</v>
      </c>
      <c r="B509">
        <v>27.6</v>
      </c>
      <c r="E509">
        <v>508</v>
      </c>
      <c r="F509">
        <f t="shared" si="7"/>
        <v>28.033900000000003</v>
      </c>
    </row>
    <row r="510" spans="1:6" x14ac:dyDescent="0.25">
      <c r="A510">
        <v>27.7</v>
      </c>
      <c r="B510">
        <v>27.7</v>
      </c>
      <c r="E510">
        <v>509</v>
      </c>
      <c r="F510">
        <f t="shared" si="7"/>
        <v>28.074100000000001</v>
      </c>
    </row>
    <row r="511" spans="1:6" x14ac:dyDescent="0.25">
      <c r="A511">
        <v>27.7</v>
      </c>
      <c r="B511">
        <v>27.7</v>
      </c>
      <c r="E511">
        <v>510</v>
      </c>
      <c r="F511">
        <f t="shared" si="7"/>
        <v>28.1143</v>
      </c>
    </row>
    <row r="512" spans="1:6" x14ac:dyDescent="0.25">
      <c r="A512">
        <v>27.7</v>
      </c>
      <c r="B512">
        <v>27.7</v>
      </c>
      <c r="E512">
        <v>511</v>
      </c>
      <c r="F512">
        <f t="shared" si="7"/>
        <v>28.154500000000002</v>
      </c>
    </row>
    <row r="513" spans="1:6" x14ac:dyDescent="0.25">
      <c r="A513">
        <v>27.8</v>
      </c>
      <c r="B513">
        <v>27.8</v>
      </c>
      <c r="E513">
        <v>512</v>
      </c>
      <c r="F513">
        <f t="shared" si="7"/>
        <v>28.194700000000001</v>
      </c>
    </row>
    <row r="514" spans="1:6" x14ac:dyDescent="0.25">
      <c r="A514">
        <v>27.8</v>
      </c>
      <c r="B514">
        <v>27.8</v>
      </c>
      <c r="E514">
        <v>513</v>
      </c>
      <c r="F514">
        <f t="shared" si="7"/>
        <v>28.2349</v>
      </c>
    </row>
    <row r="515" spans="1:6" x14ac:dyDescent="0.25">
      <c r="A515">
        <v>27.8</v>
      </c>
      <c r="B515">
        <v>27.8</v>
      </c>
      <c r="E515">
        <v>514</v>
      </c>
      <c r="F515">
        <f t="shared" ref="F515:F578" si="8">E515*0.0402+7.6123</f>
        <v>28.275100000000002</v>
      </c>
    </row>
    <row r="516" spans="1:6" x14ac:dyDescent="0.25">
      <c r="A516">
        <v>27.9</v>
      </c>
      <c r="B516">
        <v>27.9</v>
      </c>
      <c r="E516">
        <v>515</v>
      </c>
      <c r="F516">
        <f t="shared" si="8"/>
        <v>28.315300000000001</v>
      </c>
    </row>
    <row r="517" spans="1:6" x14ac:dyDescent="0.25">
      <c r="A517">
        <v>27.9</v>
      </c>
      <c r="B517">
        <v>27.9</v>
      </c>
      <c r="E517">
        <v>516</v>
      </c>
      <c r="F517">
        <f t="shared" si="8"/>
        <v>28.355499999999999</v>
      </c>
    </row>
    <row r="518" spans="1:6" x14ac:dyDescent="0.25">
      <c r="A518">
        <v>28</v>
      </c>
      <c r="B518">
        <v>28</v>
      </c>
      <c r="E518">
        <v>517</v>
      </c>
      <c r="F518">
        <f t="shared" si="8"/>
        <v>28.395700000000001</v>
      </c>
    </row>
    <row r="519" spans="1:6" x14ac:dyDescent="0.25">
      <c r="A519">
        <v>28</v>
      </c>
      <c r="B519">
        <v>28</v>
      </c>
      <c r="E519">
        <v>518</v>
      </c>
      <c r="F519">
        <f t="shared" si="8"/>
        <v>28.4359</v>
      </c>
    </row>
    <row r="520" spans="1:6" x14ac:dyDescent="0.25">
      <c r="A520">
        <v>28</v>
      </c>
      <c r="B520">
        <v>28</v>
      </c>
      <c r="E520">
        <v>519</v>
      </c>
      <c r="F520">
        <f t="shared" si="8"/>
        <v>28.476100000000002</v>
      </c>
    </row>
    <row r="521" spans="1:6" x14ac:dyDescent="0.25">
      <c r="A521">
        <v>28</v>
      </c>
      <c r="B521">
        <v>28</v>
      </c>
      <c r="E521">
        <v>520</v>
      </c>
      <c r="F521">
        <f t="shared" si="8"/>
        <v>28.516300000000001</v>
      </c>
    </row>
    <row r="522" spans="1:6" x14ac:dyDescent="0.25">
      <c r="A522">
        <v>28.2</v>
      </c>
      <c r="B522">
        <v>28.2</v>
      </c>
      <c r="E522">
        <v>521</v>
      </c>
      <c r="F522">
        <f t="shared" si="8"/>
        <v>28.5565</v>
      </c>
    </row>
    <row r="523" spans="1:6" x14ac:dyDescent="0.25">
      <c r="A523">
        <v>28.2</v>
      </c>
      <c r="B523">
        <v>28.2</v>
      </c>
      <c r="E523">
        <v>522</v>
      </c>
      <c r="F523">
        <f t="shared" si="8"/>
        <v>28.596700000000002</v>
      </c>
    </row>
    <row r="524" spans="1:6" x14ac:dyDescent="0.25">
      <c r="A524">
        <v>28.3</v>
      </c>
      <c r="B524">
        <v>28.3</v>
      </c>
      <c r="E524">
        <v>523</v>
      </c>
      <c r="F524">
        <f t="shared" si="8"/>
        <v>28.636900000000001</v>
      </c>
    </row>
    <row r="525" spans="1:6" x14ac:dyDescent="0.25">
      <c r="A525">
        <v>28.3</v>
      </c>
      <c r="B525">
        <v>28.3</v>
      </c>
      <c r="E525">
        <v>524</v>
      </c>
      <c r="F525">
        <f t="shared" si="8"/>
        <v>28.677099999999999</v>
      </c>
    </row>
    <row r="526" spans="1:6" x14ac:dyDescent="0.25">
      <c r="A526">
        <v>28.3</v>
      </c>
      <c r="B526">
        <v>28.3</v>
      </c>
      <c r="E526">
        <v>525</v>
      </c>
      <c r="F526">
        <f t="shared" si="8"/>
        <v>28.717300000000002</v>
      </c>
    </row>
    <row r="527" spans="1:6" x14ac:dyDescent="0.25">
      <c r="A527">
        <v>28.4</v>
      </c>
      <c r="B527">
        <v>28.4</v>
      </c>
      <c r="E527">
        <v>526</v>
      </c>
      <c r="F527">
        <f t="shared" si="8"/>
        <v>28.7575</v>
      </c>
    </row>
    <row r="528" spans="1:6" x14ac:dyDescent="0.25">
      <c r="A528">
        <v>28.5</v>
      </c>
      <c r="B528">
        <v>28.5</v>
      </c>
      <c r="E528">
        <v>527</v>
      </c>
      <c r="F528">
        <f t="shared" si="8"/>
        <v>28.797700000000003</v>
      </c>
    </row>
    <row r="529" spans="1:6" x14ac:dyDescent="0.25">
      <c r="A529">
        <v>28.5</v>
      </c>
      <c r="B529">
        <v>28.5</v>
      </c>
      <c r="E529">
        <v>528</v>
      </c>
      <c r="F529">
        <f t="shared" si="8"/>
        <v>28.837900000000001</v>
      </c>
    </row>
    <row r="530" spans="1:6" x14ac:dyDescent="0.25">
      <c r="A530">
        <v>28.6</v>
      </c>
      <c r="B530">
        <v>28.6</v>
      </c>
      <c r="E530">
        <v>529</v>
      </c>
      <c r="F530">
        <f t="shared" si="8"/>
        <v>28.8781</v>
      </c>
    </row>
    <row r="531" spans="1:6" x14ac:dyDescent="0.25">
      <c r="A531">
        <v>28.6</v>
      </c>
      <c r="B531">
        <v>28.6</v>
      </c>
      <c r="E531">
        <v>530</v>
      </c>
      <c r="F531">
        <f t="shared" si="8"/>
        <v>28.918300000000002</v>
      </c>
    </row>
    <row r="532" spans="1:6" x14ac:dyDescent="0.25">
      <c r="A532">
        <v>28.6</v>
      </c>
      <c r="B532">
        <v>28.6</v>
      </c>
      <c r="E532">
        <v>531</v>
      </c>
      <c r="F532">
        <f t="shared" si="8"/>
        <v>28.958500000000001</v>
      </c>
    </row>
    <row r="533" spans="1:6" x14ac:dyDescent="0.25">
      <c r="A533">
        <v>28.6</v>
      </c>
      <c r="B533">
        <v>28.6</v>
      </c>
      <c r="E533">
        <v>532</v>
      </c>
      <c r="F533">
        <f t="shared" si="8"/>
        <v>28.998699999999999</v>
      </c>
    </row>
    <row r="534" spans="1:6" x14ac:dyDescent="0.25">
      <c r="A534">
        <v>28.6</v>
      </c>
      <c r="B534">
        <v>28.6</v>
      </c>
      <c r="E534">
        <v>533</v>
      </c>
      <c r="F534">
        <f t="shared" si="8"/>
        <v>29.038900000000002</v>
      </c>
    </row>
    <row r="535" spans="1:6" x14ac:dyDescent="0.25">
      <c r="A535">
        <v>28.7</v>
      </c>
      <c r="B535">
        <v>28.7</v>
      </c>
      <c r="E535">
        <v>534</v>
      </c>
      <c r="F535">
        <f t="shared" si="8"/>
        <v>29.0791</v>
      </c>
    </row>
    <row r="536" spans="1:6" x14ac:dyDescent="0.25">
      <c r="A536">
        <v>28.8</v>
      </c>
      <c r="B536">
        <v>28.8</v>
      </c>
      <c r="E536">
        <v>535</v>
      </c>
      <c r="F536">
        <f t="shared" si="8"/>
        <v>29.119300000000003</v>
      </c>
    </row>
    <row r="537" spans="1:6" x14ac:dyDescent="0.25">
      <c r="A537">
        <v>28.8</v>
      </c>
      <c r="B537">
        <v>28.8</v>
      </c>
      <c r="E537">
        <v>536</v>
      </c>
      <c r="F537">
        <f t="shared" si="8"/>
        <v>29.159500000000001</v>
      </c>
    </row>
    <row r="538" spans="1:6" x14ac:dyDescent="0.25">
      <c r="A538">
        <v>28.9</v>
      </c>
      <c r="B538">
        <v>28.9</v>
      </c>
      <c r="E538">
        <v>537</v>
      </c>
      <c r="F538">
        <f t="shared" si="8"/>
        <v>29.1997</v>
      </c>
    </row>
    <row r="539" spans="1:6" x14ac:dyDescent="0.25">
      <c r="A539">
        <v>29.1</v>
      </c>
      <c r="B539">
        <v>29.1</v>
      </c>
      <c r="E539">
        <v>538</v>
      </c>
      <c r="F539">
        <f t="shared" si="8"/>
        <v>29.239900000000002</v>
      </c>
    </row>
    <row r="540" spans="1:6" x14ac:dyDescent="0.25">
      <c r="A540">
        <v>29.1</v>
      </c>
      <c r="B540">
        <v>29.1</v>
      </c>
      <c r="E540">
        <v>539</v>
      </c>
      <c r="F540">
        <f t="shared" si="8"/>
        <v>29.280100000000001</v>
      </c>
    </row>
    <row r="541" spans="1:6" x14ac:dyDescent="0.25">
      <c r="A541">
        <v>29.2</v>
      </c>
      <c r="B541">
        <v>29.2</v>
      </c>
      <c r="E541">
        <v>540</v>
      </c>
      <c r="F541">
        <f t="shared" si="8"/>
        <v>29.3203</v>
      </c>
    </row>
    <row r="542" spans="1:6" x14ac:dyDescent="0.25">
      <c r="A542">
        <v>29.2</v>
      </c>
      <c r="B542">
        <v>29.2</v>
      </c>
      <c r="E542">
        <v>541</v>
      </c>
      <c r="F542">
        <f t="shared" si="8"/>
        <v>29.360500000000002</v>
      </c>
    </row>
    <row r="543" spans="1:6" x14ac:dyDescent="0.25">
      <c r="A543">
        <v>29.2</v>
      </c>
      <c r="B543">
        <v>29.2</v>
      </c>
      <c r="E543">
        <v>542</v>
      </c>
      <c r="F543">
        <f t="shared" si="8"/>
        <v>29.400700000000001</v>
      </c>
    </row>
    <row r="544" spans="1:6" x14ac:dyDescent="0.25">
      <c r="A544">
        <v>29.3</v>
      </c>
      <c r="B544">
        <v>29.3</v>
      </c>
      <c r="E544">
        <v>543</v>
      </c>
      <c r="F544">
        <f t="shared" si="8"/>
        <v>29.440900000000003</v>
      </c>
    </row>
    <row r="545" spans="1:6" x14ac:dyDescent="0.25">
      <c r="A545">
        <v>29.4</v>
      </c>
      <c r="B545">
        <v>29.4</v>
      </c>
      <c r="E545">
        <v>544</v>
      </c>
      <c r="F545">
        <f t="shared" si="8"/>
        <v>29.481100000000001</v>
      </c>
    </row>
    <row r="546" spans="1:6" x14ac:dyDescent="0.25">
      <c r="A546">
        <v>29.4</v>
      </c>
      <c r="B546">
        <v>29.4</v>
      </c>
      <c r="E546">
        <v>545</v>
      </c>
      <c r="F546">
        <f t="shared" si="8"/>
        <v>29.5213</v>
      </c>
    </row>
    <row r="547" spans="1:6" x14ac:dyDescent="0.25">
      <c r="A547">
        <v>29.4</v>
      </c>
      <c r="B547">
        <v>29.4</v>
      </c>
      <c r="E547">
        <v>546</v>
      </c>
      <c r="F547">
        <f t="shared" si="8"/>
        <v>29.561500000000002</v>
      </c>
    </row>
    <row r="548" spans="1:6" x14ac:dyDescent="0.25">
      <c r="A548">
        <v>29.4</v>
      </c>
      <c r="B548">
        <v>29.4</v>
      </c>
      <c r="E548">
        <v>547</v>
      </c>
      <c r="F548">
        <f t="shared" si="8"/>
        <v>29.601700000000001</v>
      </c>
    </row>
    <row r="549" spans="1:6" x14ac:dyDescent="0.25">
      <c r="A549">
        <v>29.4</v>
      </c>
      <c r="B549">
        <v>29.4</v>
      </c>
      <c r="E549">
        <v>548</v>
      </c>
      <c r="F549">
        <f t="shared" si="8"/>
        <v>29.6419</v>
      </c>
    </row>
    <row r="550" spans="1:6" x14ac:dyDescent="0.25">
      <c r="A550">
        <v>29.5</v>
      </c>
      <c r="B550">
        <v>29.5</v>
      </c>
      <c r="E550">
        <v>549</v>
      </c>
      <c r="F550">
        <f t="shared" si="8"/>
        <v>29.682100000000002</v>
      </c>
    </row>
    <row r="551" spans="1:6" x14ac:dyDescent="0.25">
      <c r="A551">
        <v>29.5</v>
      </c>
      <c r="B551">
        <v>29.5</v>
      </c>
      <c r="E551">
        <v>550</v>
      </c>
      <c r="F551">
        <f t="shared" si="8"/>
        <v>29.722300000000001</v>
      </c>
    </row>
    <row r="552" spans="1:6" x14ac:dyDescent="0.25">
      <c r="A552">
        <v>29.6</v>
      </c>
      <c r="B552">
        <v>29.6</v>
      </c>
      <c r="E552">
        <v>551</v>
      </c>
      <c r="F552">
        <f t="shared" si="8"/>
        <v>29.762499999999999</v>
      </c>
    </row>
    <row r="553" spans="1:6" x14ac:dyDescent="0.25">
      <c r="A553">
        <v>29.6</v>
      </c>
      <c r="B553">
        <v>29.6</v>
      </c>
      <c r="E553">
        <v>552</v>
      </c>
      <c r="F553">
        <f t="shared" si="8"/>
        <v>29.802700000000002</v>
      </c>
    </row>
    <row r="554" spans="1:6" x14ac:dyDescent="0.25">
      <c r="A554">
        <v>29.6</v>
      </c>
      <c r="B554">
        <v>29.6</v>
      </c>
      <c r="E554">
        <v>553</v>
      </c>
      <c r="F554">
        <f t="shared" si="8"/>
        <v>29.8429</v>
      </c>
    </row>
    <row r="555" spans="1:6" x14ac:dyDescent="0.25">
      <c r="A555">
        <v>29.7</v>
      </c>
      <c r="B555">
        <v>29.7</v>
      </c>
      <c r="E555">
        <v>554</v>
      </c>
      <c r="F555">
        <f t="shared" si="8"/>
        <v>29.883100000000002</v>
      </c>
    </row>
    <row r="556" spans="1:6" x14ac:dyDescent="0.25">
      <c r="A556">
        <v>29.7</v>
      </c>
      <c r="B556">
        <v>29.7</v>
      </c>
      <c r="E556">
        <v>555</v>
      </c>
      <c r="F556">
        <f t="shared" si="8"/>
        <v>29.923300000000001</v>
      </c>
    </row>
    <row r="557" spans="1:6" x14ac:dyDescent="0.25">
      <c r="A557">
        <v>29.9</v>
      </c>
      <c r="B557">
        <v>29.9</v>
      </c>
      <c r="E557">
        <v>556</v>
      </c>
      <c r="F557">
        <f t="shared" si="8"/>
        <v>29.9635</v>
      </c>
    </row>
    <row r="558" spans="1:6" x14ac:dyDescent="0.25">
      <c r="A558">
        <v>30</v>
      </c>
      <c r="B558">
        <v>30</v>
      </c>
      <c r="E558">
        <v>557</v>
      </c>
      <c r="F558">
        <f t="shared" si="8"/>
        <v>30.003700000000002</v>
      </c>
    </row>
    <row r="559" spans="1:6" x14ac:dyDescent="0.25">
      <c r="A559">
        <v>30</v>
      </c>
      <c r="B559">
        <v>30</v>
      </c>
      <c r="E559">
        <v>558</v>
      </c>
      <c r="F559">
        <f t="shared" si="8"/>
        <v>30.043900000000001</v>
      </c>
    </row>
    <row r="560" spans="1:6" x14ac:dyDescent="0.25">
      <c r="A560">
        <v>30</v>
      </c>
      <c r="B560">
        <v>30</v>
      </c>
      <c r="E560">
        <v>559</v>
      </c>
      <c r="F560">
        <f t="shared" si="8"/>
        <v>30.084099999999999</v>
      </c>
    </row>
    <row r="561" spans="1:6" x14ac:dyDescent="0.25">
      <c r="A561">
        <v>30</v>
      </c>
      <c r="B561">
        <v>30</v>
      </c>
      <c r="E561">
        <v>560</v>
      </c>
      <c r="F561">
        <f t="shared" si="8"/>
        <v>30.124300000000002</v>
      </c>
    </row>
    <row r="562" spans="1:6" x14ac:dyDescent="0.25">
      <c r="A562">
        <v>30</v>
      </c>
      <c r="B562">
        <v>30</v>
      </c>
      <c r="E562">
        <v>561</v>
      </c>
      <c r="F562">
        <f t="shared" si="8"/>
        <v>30.1645</v>
      </c>
    </row>
    <row r="563" spans="1:6" x14ac:dyDescent="0.25">
      <c r="A563">
        <v>30</v>
      </c>
      <c r="B563">
        <v>30</v>
      </c>
      <c r="E563">
        <v>562</v>
      </c>
      <c r="F563">
        <f t="shared" si="8"/>
        <v>30.204700000000003</v>
      </c>
    </row>
    <row r="564" spans="1:6" x14ac:dyDescent="0.25">
      <c r="A564">
        <v>30</v>
      </c>
      <c r="B564">
        <v>30</v>
      </c>
      <c r="E564">
        <v>563</v>
      </c>
      <c r="F564">
        <f t="shared" si="8"/>
        <v>30.244900000000001</v>
      </c>
    </row>
    <row r="565" spans="1:6" x14ac:dyDescent="0.25">
      <c r="A565">
        <v>30</v>
      </c>
      <c r="B565">
        <v>30</v>
      </c>
      <c r="E565">
        <v>564</v>
      </c>
      <c r="F565">
        <f t="shared" si="8"/>
        <v>30.2851</v>
      </c>
    </row>
    <row r="566" spans="1:6" x14ac:dyDescent="0.25">
      <c r="A566">
        <v>30</v>
      </c>
      <c r="B566">
        <v>30</v>
      </c>
      <c r="E566">
        <v>565</v>
      </c>
      <c r="F566">
        <f t="shared" si="8"/>
        <v>30.325300000000002</v>
      </c>
    </row>
    <row r="567" spans="1:6" x14ac:dyDescent="0.25">
      <c r="A567">
        <v>30.1</v>
      </c>
      <c r="B567">
        <v>30.1</v>
      </c>
      <c r="E567">
        <v>566</v>
      </c>
      <c r="F567">
        <f t="shared" si="8"/>
        <v>30.365500000000001</v>
      </c>
    </row>
    <row r="568" spans="1:6" x14ac:dyDescent="0.25">
      <c r="A568">
        <v>30.1</v>
      </c>
      <c r="B568">
        <v>30.1</v>
      </c>
      <c r="E568">
        <v>567</v>
      </c>
      <c r="F568">
        <f t="shared" si="8"/>
        <v>30.4057</v>
      </c>
    </row>
    <row r="569" spans="1:6" x14ac:dyDescent="0.25">
      <c r="A569">
        <v>30.2</v>
      </c>
      <c r="B569">
        <v>30.2</v>
      </c>
      <c r="E569">
        <v>568</v>
      </c>
      <c r="F569">
        <f t="shared" si="8"/>
        <v>30.445900000000002</v>
      </c>
    </row>
    <row r="570" spans="1:6" x14ac:dyDescent="0.25">
      <c r="A570">
        <v>30.3</v>
      </c>
      <c r="B570">
        <v>30.3</v>
      </c>
      <c r="E570">
        <v>569</v>
      </c>
      <c r="F570">
        <f t="shared" si="8"/>
        <v>30.4861</v>
      </c>
    </row>
    <row r="571" spans="1:6" x14ac:dyDescent="0.25">
      <c r="A571">
        <v>30.3</v>
      </c>
      <c r="B571">
        <v>30.3</v>
      </c>
      <c r="E571">
        <v>570</v>
      </c>
      <c r="F571">
        <f t="shared" si="8"/>
        <v>30.526300000000003</v>
      </c>
    </row>
    <row r="572" spans="1:6" x14ac:dyDescent="0.25">
      <c r="A572">
        <v>30.4</v>
      </c>
      <c r="B572">
        <v>30.4</v>
      </c>
      <c r="E572">
        <v>571</v>
      </c>
      <c r="F572">
        <f t="shared" si="8"/>
        <v>30.566500000000001</v>
      </c>
    </row>
    <row r="573" spans="1:6" x14ac:dyDescent="0.25">
      <c r="A573">
        <v>30.4</v>
      </c>
      <c r="B573">
        <v>30.4</v>
      </c>
      <c r="E573">
        <v>572</v>
      </c>
      <c r="F573">
        <f t="shared" si="8"/>
        <v>30.6067</v>
      </c>
    </row>
    <row r="574" spans="1:6" x14ac:dyDescent="0.25">
      <c r="A574">
        <v>30.4</v>
      </c>
      <c r="B574">
        <v>30.4</v>
      </c>
      <c r="E574">
        <v>573</v>
      </c>
      <c r="F574">
        <f t="shared" si="8"/>
        <v>30.646900000000002</v>
      </c>
    </row>
    <row r="575" spans="1:6" x14ac:dyDescent="0.25">
      <c r="A575">
        <v>30.4</v>
      </c>
      <c r="B575">
        <v>30.4</v>
      </c>
      <c r="E575">
        <v>574</v>
      </c>
      <c r="F575">
        <f t="shared" si="8"/>
        <v>30.687100000000001</v>
      </c>
    </row>
    <row r="576" spans="1:6" x14ac:dyDescent="0.25">
      <c r="A576">
        <v>30.4</v>
      </c>
      <c r="B576">
        <v>30.4</v>
      </c>
      <c r="E576">
        <v>575</v>
      </c>
      <c r="F576">
        <f t="shared" si="8"/>
        <v>30.7273</v>
      </c>
    </row>
    <row r="577" spans="1:6" x14ac:dyDescent="0.25">
      <c r="A577">
        <v>30.5</v>
      </c>
      <c r="B577">
        <v>30.5</v>
      </c>
      <c r="E577">
        <v>576</v>
      </c>
      <c r="F577">
        <f t="shared" si="8"/>
        <v>30.767500000000002</v>
      </c>
    </row>
    <row r="578" spans="1:6" x14ac:dyDescent="0.25">
      <c r="A578">
        <v>30.6</v>
      </c>
      <c r="B578">
        <v>30.6</v>
      </c>
      <c r="E578">
        <v>577</v>
      </c>
      <c r="F578">
        <f t="shared" si="8"/>
        <v>30.807700000000001</v>
      </c>
    </row>
    <row r="579" spans="1:6" x14ac:dyDescent="0.25">
      <c r="A579">
        <v>30.6</v>
      </c>
      <c r="B579">
        <v>30.6</v>
      </c>
      <c r="E579">
        <v>578</v>
      </c>
      <c r="F579">
        <f t="shared" ref="F579:F642" si="9">E579*0.0402+7.6123</f>
        <v>30.847899999999999</v>
      </c>
    </row>
    <row r="580" spans="1:6" x14ac:dyDescent="0.25">
      <c r="A580">
        <v>30.7</v>
      </c>
      <c r="B580">
        <v>30.7</v>
      </c>
      <c r="E580">
        <v>579</v>
      </c>
      <c r="F580">
        <f t="shared" si="9"/>
        <v>30.888100000000001</v>
      </c>
    </row>
    <row r="581" spans="1:6" x14ac:dyDescent="0.25">
      <c r="A581">
        <v>30.8</v>
      </c>
      <c r="B581">
        <v>30.8</v>
      </c>
      <c r="E581">
        <v>580</v>
      </c>
      <c r="F581">
        <f t="shared" si="9"/>
        <v>30.9283</v>
      </c>
    </row>
    <row r="582" spans="1:6" x14ac:dyDescent="0.25">
      <c r="A582">
        <v>30.8</v>
      </c>
      <c r="B582">
        <v>30.8</v>
      </c>
      <c r="E582">
        <v>581</v>
      </c>
      <c r="F582">
        <f t="shared" si="9"/>
        <v>30.968500000000002</v>
      </c>
    </row>
    <row r="583" spans="1:6" x14ac:dyDescent="0.25">
      <c r="A583">
        <v>30.9</v>
      </c>
      <c r="B583">
        <v>30.9</v>
      </c>
      <c r="E583">
        <v>582</v>
      </c>
      <c r="F583">
        <f t="shared" si="9"/>
        <v>31.008700000000001</v>
      </c>
    </row>
    <row r="584" spans="1:6" x14ac:dyDescent="0.25">
      <c r="A584">
        <v>30.9</v>
      </c>
      <c r="B584">
        <v>30.9</v>
      </c>
      <c r="E584">
        <v>583</v>
      </c>
      <c r="F584">
        <f t="shared" si="9"/>
        <v>31.0489</v>
      </c>
    </row>
    <row r="585" spans="1:6" x14ac:dyDescent="0.25">
      <c r="A585">
        <v>30.9</v>
      </c>
      <c r="B585">
        <v>30.9</v>
      </c>
      <c r="E585">
        <v>584</v>
      </c>
      <c r="F585">
        <f t="shared" si="9"/>
        <v>31.089100000000002</v>
      </c>
    </row>
    <row r="586" spans="1:6" x14ac:dyDescent="0.25">
      <c r="A586">
        <v>31</v>
      </c>
      <c r="B586">
        <v>31</v>
      </c>
      <c r="E586">
        <v>585</v>
      </c>
      <c r="F586">
        <f t="shared" si="9"/>
        <v>31.129300000000001</v>
      </c>
    </row>
    <row r="587" spans="1:6" x14ac:dyDescent="0.25">
      <c r="A587">
        <v>31</v>
      </c>
      <c r="B587">
        <v>31</v>
      </c>
      <c r="E587">
        <v>586</v>
      </c>
      <c r="F587">
        <f t="shared" si="9"/>
        <v>31.169499999999999</v>
      </c>
    </row>
    <row r="588" spans="1:6" x14ac:dyDescent="0.25">
      <c r="A588">
        <v>31.1</v>
      </c>
      <c r="B588">
        <v>31.1</v>
      </c>
      <c r="E588">
        <v>587</v>
      </c>
      <c r="F588">
        <f t="shared" si="9"/>
        <v>31.209700000000002</v>
      </c>
    </row>
    <row r="589" spans="1:6" x14ac:dyDescent="0.25">
      <c r="A589">
        <v>31.1</v>
      </c>
      <c r="B589">
        <v>31.1</v>
      </c>
      <c r="E589">
        <v>588</v>
      </c>
      <c r="F589">
        <f t="shared" si="9"/>
        <v>31.2499</v>
      </c>
    </row>
    <row r="590" spans="1:6" x14ac:dyDescent="0.25">
      <c r="A590">
        <v>31.1</v>
      </c>
      <c r="B590">
        <v>31.1</v>
      </c>
      <c r="E590">
        <v>589</v>
      </c>
      <c r="F590">
        <f t="shared" si="9"/>
        <v>31.290100000000002</v>
      </c>
    </row>
    <row r="591" spans="1:6" x14ac:dyDescent="0.25">
      <c r="A591">
        <v>31.1</v>
      </c>
      <c r="B591">
        <v>31.1</v>
      </c>
      <c r="E591">
        <v>590</v>
      </c>
      <c r="F591">
        <f t="shared" si="9"/>
        <v>31.330300000000001</v>
      </c>
    </row>
    <row r="592" spans="1:6" x14ac:dyDescent="0.25">
      <c r="A592">
        <v>31.2</v>
      </c>
      <c r="B592">
        <v>31.2</v>
      </c>
      <c r="E592">
        <v>591</v>
      </c>
      <c r="F592">
        <f t="shared" si="9"/>
        <v>31.3705</v>
      </c>
    </row>
    <row r="593" spans="1:6" x14ac:dyDescent="0.25">
      <c r="A593">
        <v>31.3</v>
      </c>
      <c r="B593">
        <v>31.3</v>
      </c>
      <c r="E593">
        <v>592</v>
      </c>
      <c r="F593">
        <f t="shared" si="9"/>
        <v>31.410700000000002</v>
      </c>
    </row>
    <row r="594" spans="1:6" x14ac:dyDescent="0.25">
      <c r="A594">
        <v>31.3</v>
      </c>
      <c r="B594">
        <v>31.3</v>
      </c>
      <c r="E594">
        <v>593</v>
      </c>
      <c r="F594">
        <f t="shared" si="9"/>
        <v>31.450900000000001</v>
      </c>
    </row>
    <row r="595" spans="1:6" x14ac:dyDescent="0.25">
      <c r="A595">
        <v>31.5</v>
      </c>
      <c r="B595">
        <v>31.5</v>
      </c>
      <c r="E595">
        <v>594</v>
      </c>
      <c r="F595">
        <f t="shared" si="9"/>
        <v>31.491099999999999</v>
      </c>
    </row>
    <row r="596" spans="1:6" x14ac:dyDescent="0.25">
      <c r="A596">
        <v>31.5</v>
      </c>
      <c r="B596">
        <v>31.5</v>
      </c>
      <c r="E596">
        <v>595</v>
      </c>
      <c r="F596">
        <f t="shared" si="9"/>
        <v>31.531300000000002</v>
      </c>
    </row>
    <row r="597" spans="1:6" x14ac:dyDescent="0.25">
      <c r="A597">
        <v>31.5</v>
      </c>
      <c r="B597">
        <v>31.5</v>
      </c>
      <c r="E597">
        <v>596</v>
      </c>
      <c r="F597">
        <f t="shared" si="9"/>
        <v>31.5715</v>
      </c>
    </row>
    <row r="598" spans="1:6" x14ac:dyDescent="0.25">
      <c r="A598">
        <v>31.5</v>
      </c>
      <c r="B598">
        <v>31.5</v>
      </c>
      <c r="E598">
        <v>597</v>
      </c>
      <c r="F598">
        <f t="shared" si="9"/>
        <v>31.611700000000003</v>
      </c>
    </row>
    <row r="599" spans="1:6" x14ac:dyDescent="0.25">
      <c r="A599">
        <v>31.7</v>
      </c>
      <c r="B599">
        <v>31.7</v>
      </c>
      <c r="E599">
        <v>598</v>
      </c>
      <c r="F599">
        <f t="shared" si="9"/>
        <v>31.651900000000001</v>
      </c>
    </row>
    <row r="600" spans="1:6" x14ac:dyDescent="0.25">
      <c r="A600">
        <v>31.8</v>
      </c>
      <c r="B600">
        <v>31.8</v>
      </c>
      <c r="E600">
        <v>599</v>
      </c>
      <c r="F600">
        <f t="shared" si="9"/>
        <v>31.6921</v>
      </c>
    </row>
    <row r="601" spans="1:6" x14ac:dyDescent="0.25">
      <c r="A601">
        <v>31.8</v>
      </c>
      <c r="B601">
        <v>31.8</v>
      </c>
      <c r="E601">
        <v>600</v>
      </c>
      <c r="F601">
        <f t="shared" si="9"/>
        <v>31.732300000000002</v>
      </c>
    </row>
    <row r="602" spans="1:6" x14ac:dyDescent="0.25">
      <c r="A602">
        <v>32</v>
      </c>
      <c r="B602">
        <v>32</v>
      </c>
      <c r="E602">
        <v>601</v>
      </c>
      <c r="F602">
        <f t="shared" si="9"/>
        <v>31.772500000000001</v>
      </c>
    </row>
    <row r="603" spans="1:6" x14ac:dyDescent="0.25">
      <c r="A603">
        <v>32</v>
      </c>
      <c r="B603">
        <v>32</v>
      </c>
      <c r="E603">
        <v>602</v>
      </c>
      <c r="F603">
        <f t="shared" si="9"/>
        <v>31.8127</v>
      </c>
    </row>
    <row r="604" spans="1:6" x14ac:dyDescent="0.25">
      <c r="A604">
        <v>32</v>
      </c>
      <c r="B604">
        <v>32</v>
      </c>
      <c r="E604">
        <v>603</v>
      </c>
      <c r="F604">
        <f t="shared" si="9"/>
        <v>31.852900000000002</v>
      </c>
    </row>
    <row r="605" spans="1:6" x14ac:dyDescent="0.25">
      <c r="A605">
        <v>32.1</v>
      </c>
      <c r="B605">
        <v>32.1</v>
      </c>
      <c r="E605">
        <v>604</v>
      </c>
      <c r="F605">
        <f t="shared" si="9"/>
        <v>31.8931</v>
      </c>
    </row>
    <row r="606" spans="1:6" x14ac:dyDescent="0.25">
      <c r="A606">
        <v>32.1</v>
      </c>
      <c r="B606">
        <v>32.1</v>
      </c>
      <c r="E606">
        <v>605</v>
      </c>
      <c r="F606">
        <f t="shared" si="9"/>
        <v>31.933300000000003</v>
      </c>
    </row>
    <row r="607" spans="1:6" x14ac:dyDescent="0.25">
      <c r="A607">
        <v>32.1</v>
      </c>
      <c r="B607">
        <v>32.1</v>
      </c>
      <c r="E607">
        <v>606</v>
      </c>
      <c r="F607">
        <f t="shared" si="9"/>
        <v>31.973500000000001</v>
      </c>
    </row>
    <row r="608" spans="1:6" x14ac:dyDescent="0.25">
      <c r="A608">
        <v>32.1</v>
      </c>
      <c r="B608">
        <v>32.1</v>
      </c>
      <c r="E608">
        <v>607</v>
      </c>
      <c r="F608">
        <f t="shared" si="9"/>
        <v>32.0137</v>
      </c>
    </row>
    <row r="609" spans="1:6" x14ac:dyDescent="0.25">
      <c r="A609">
        <v>32.299999999999997</v>
      </c>
      <c r="B609">
        <v>32.299999999999997</v>
      </c>
      <c r="E609">
        <v>608</v>
      </c>
      <c r="F609">
        <f t="shared" si="9"/>
        <v>32.053899999999999</v>
      </c>
    </row>
    <row r="610" spans="1:6" x14ac:dyDescent="0.25">
      <c r="A610">
        <v>32.4</v>
      </c>
      <c r="B610">
        <v>32.4</v>
      </c>
      <c r="E610">
        <v>609</v>
      </c>
      <c r="F610">
        <f t="shared" si="9"/>
        <v>32.094099999999997</v>
      </c>
    </row>
    <row r="611" spans="1:6" x14ac:dyDescent="0.25">
      <c r="A611">
        <v>32.4</v>
      </c>
      <c r="B611">
        <v>32.4</v>
      </c>
      <c r="E611">
        <v>610</v>
      </c>
      <c r="F611">
        <f t="shared" si="9"/>
        <v>32.134299999999996</v>
      </c>
    </row>
    <row r="612" spans="1:6" x14ac:dyDescent="0.25">
      <c r="A612">
        <v>32.5</v>
      </c>
      <c r="B612">
        <v>32.5</v>
      </c>
      <c r="E612">
        <v>611</v>
      </c>
      <c r="F612">
        <f t="shared" si="9"/>
        <v>32.174500000000002</v>
      </c>
    </row>
    <row r="613" spans="1:6" x14ac:dyDescent="0.25">
      <c r="A613">
        <v>32.6</v>
      </c>
      <c r="B613">
        <v>32.6</v>
      </c>
      <c r="E613">
        <v>612</v>
      </c>
      <c r="F613">
        <f t="shared" si="9"/>
        <v>32.214700000000001</v>
      </c>
    </row>
    <row r="614" spans="1:6" x14ac:dyDescent="0.25">
      <c r="A614">
        <v>32.6</v>
      </c>
      <c r="B614">
        <v>32.6</v>
      </c>
      <c r="E614">
        <v>613</v>
      </c>
      <c r="F614">
        <f t="shared" si="9"/>
        <v>32.254899999999999</v>
      </c>
    </row>
    <row r="615" spans="1:6" x14ac:dyDescent="0.25">
      <c r="A615">
        <v>32.6</v>
      </c>
      <c r="B615">
        <v>32.6</v>
      </c>
      <c r="E615">
        <v>614</v>
      </c>
      <c r="F615">
        <f t="shared" si="9"/>
        <v>32.295099999999998</v>
      </c>
    </row>
    <row r="616" spans="1:6" x14ac:dyDescent="0.25">
      <c r="A616">
        <v>32.700000000000003</v>
      </c>
      <c r="B616">
        <v>32.700000000000003</v>
      </c>
      <c r="E616">
        <v>615</v>
      </c>
      <c r="F616">
        <f t="shared" si="9"/>
        <v>32.335299999999997</v>
      </c>
    </row>
    <row r="617" spans="1:6" x14ac:dyDescent="0.25">
      <c r="A617">
        <v>32.9</v>
      </c>
      <c r="B617">
        <v>32.9</v>
      </c>
      <c r="E617">
        <v>616</v>
      </c>
      <c r="F617">
        <f t="shared" si="9"/>
        <v>32.375500000000002</v>
      </c>
    </row>
    <row r="618" spans="1:6" x14ac:dyDescent="0.25">
      <c r="A618">
        <v>32.9</v>
      </c>
      <c r="B618">
        <v>32.9</v>
      </c>
      <c r="E618">
        <v>617</v>
      </c>
      <c r="F618">
        <f t="shared" si="9"/>
        <v>32.415700000000001</v>
      </c>
    </row>
    <row r="619" spans="1:6" x14ac:dyDescent="0.25">
      <c r="A619">
        <v>32.9</v>
      </c>
      <c r="B619">
        <v>32.9</v>
      </c>
      <c r="E619">
        <v>618</v>
      </c>
      <c r="F619">
        <f t="shared" si="9"/>
        <v>32.4559</v>
      </c>
    </row>
    <row r="620" spans="1:6" x14ac:dyDescent="0.25">
      <c r="A620">
        <v>32.9</v>
      </c>
      <c r="B620">
        <v>32.9</v>
      </c>
      <c r="E620">
        <v>619</v>
      </c>
      <c r="F620">
        <f t="shared" si="9"/>
        <v>32.496099999999998</v>
      </c>
    </row>
    <row r="621" spans="1:6" x14ac:dyDescent="0.25">
      <c r="A621">
        <v>33</v>
      </c>
      <c r="B621">
        <v>33</v>
      </c>
      <c r="E621">
        <v>620</v>
      </c>
      <c r="F621">
        <f t="shared" si="9"/>
        <v>32.536299999999997</v>
      </c>
    </row>
    <row r="622" spans="1:6" x14ac:dyDescent="0.25">
      <c r="A622">
        <v>33</v>
      </c>
      <c r="B622">
        <v>33</v>
      </c>
      <c r="E622">
        <v>621</v>
      </c>
      <c r="F622">
        <f t="shared" si="9"/>
        <v>32.576499999999996</v>
      </c>
    </row>
    <row r="623" spans="1:6" x14ac:dyDescent="0.25">
      <c r="A623">
        <v>33.299999999999997</v>
      </c>
      <c r="B623">
        <v>33.299999999999997</v>
      </c>
      <c r="E623">
        <v>622</v>
      </c>
      <c r="F623">
        <f t="shared" si="9"/>
        <v>32.616700000000002</v>
      </c>
    </row>
    <row r="624" spans="1:6" x14ac:dyDescent="0.25">
      <c r="A624">
        <v>33.299999999999997</v>
      </c>
      <c r="B624">
        <v>33.299999999999997</v>
      </c>
      <c r="E624">
        <v>623</v>
      </c>
      <c r="F624">
        <f t="shared" si="9"/>
        <v>32.6569</v>
      </c>
    </row>
    <row r="625" spans="1:6" x14ac:dyDescent="0.25">
      <c r="A625">
        <v>33.299999999999997</v>
      </c>
      <c r="B625">
        <v>33.299999999999997</v>
      </c>
      <c r="E625">
        <v>624</v>
      </c>
      <c r="F625">
        <f t="shared" si="9"/>
        <v>32.697099999999999</v>
      </c>
    </row>
    <row r="626" spans="1:6" x14ac:dyDescent="0.25">
      <c r="A626">
        <v>33.299999999999997</v>
      </c>
      <c r="B626">
        <v>33.299999999999997</v>
      </c>
      <c r="E626">
        <v>625</v>
      </c>
      <c r="F626">
        <f t="shared" si="9"/>
        <v>32.737299999999998</v>
      </c>
    </row>
    <row r="627" spans="1:6" x14ac:dyDescent="0.25">
      <c r="A627">
        <v>33.299999999999997</v>
      </c>
      <c r="B627">
        <v>33.299999999999997</v>
      </c>
      <c r="E627">
        <v>626</v>
      </c>
      <c r="F627">
        <f t="shared" si="9"/>
        <v>32.777499999999996</v>
      </c>
    </row>
    <row r="628" spans="1:6" x14ac:dyDescent="0.25">
      <c r="A628">
        <v>33.299999999999997</v>
      </c>
      <c r="B628">
        <v>33.299999999999997</v>
      </c>
      <c r="E628">
        <v>627</v>
      </c>
      <c r="F628">
        <f t="shared" si="9"/>
        <v>32.817700000000002</v>
      </c>
    </row>
    <row r="629" spans="1:6" x14ac:dyDescent="0.25">
      <c r="A629">
        <v>33.299999999999997</v>
      </c>
      <c r="B629">
        <v>33.299999999999997</v>
      </c>
      <c r="E629">
        <v>628</v>
      </c>
      <c r="F629">
        <f t="shared" si="9"/>
        <v>32.857900000000001</v>
      </c>
    </row>
    <row r="630" spans="1:6" x14ac:dyDescent="0.25">
      <c r="A630">
        <v>33.299999999999997</v>
      </c>
      <c r="B630">
        <v>33.299999999999997</v>
      </c>
      <c r="E630">
        <v>629</v>
      </c>
      <c r="F630">
        <f t="shared" si="9"/>
        <v>32.898099999999999</v>
      </c>
    </row>
    <row r="631" spans="1:6" x14ac:dyDescent="0.25">
      <c r="A631">
        <v>33.6</v>
      </c>
      <c r="B631">
        <v>33.6</v>
      </c>
      <c r="E631">
        <v>630</v>
      </c>
      <c r="F631">
        <f t="shared" si="9"/>
        <v>32.938299999999998</v>
      </c>
    </row>
    <row r="632" spans="1:6" x14ac:dyDescent="0.25">
      <c r="A632">
        <v>33.6</v>
      </c>
      <c r="B632">
        <v>33.6</v>
      </c>
      <c r="E632">
        <v>631</v>
      </c>
      <c r="F632">
        <f t="shared" si="9"/>
        <v>32.978499999999997</v>
      </c>
    </row>
    <row r="633" spans="1:6" x14ac:dyDescent="0.25">
      <c r="A633">
        <v>33.6</v>
      </c>
      <c r="B633">
        <v>33.6</v>
      </c>
      <c r="E633">
        <v>632</v>
      </c>
      <c r="F633">
        <f t="shared" si="9"/>
        <v>33.018700000000003</v>
      </c>
    </row>
    <row r="634" spans="1:6" x14ac:dyDescent="0.25">
      <c r="A634">
        <v>33.700000000000003</v>
      </c>
      <c r="B634">
        <v>33.700000000000003</v>
      </c>
      <c r="E634">
        <v>633</v>
      </c>
      <c r="F634">
        <f t="shared" si="9"/>
        <v>33.058900000000001</v>
      </c>
    </row>
    <row r="635" spans="1:6" x14ac:dyDescent="0.25">
      <c r="A635">
        <v>33.799999999999997</v>
      </c>
      <c r="B635">
        <v>33.799999999999997</v>
      </c>
      <c r="E635">
        <v>634</v>
      </c>
      <c r="F635">
        <f t="shared" si="9"/>
        <v>33.0991</v>
      </c>
    </row>
    <row r="636" spans="1:6" x14ac:dyDescent="0.25">
      <c r="A636">
        <v>33.799999999999997</v>
      </c>
      <c r="B636">
        <v>33.799999999999997</v>
      </c>
      <c r="E636">
        <v>635</v>
      </c>
      <c r="F636">
        <f t="shared" si="9"/>
        <v>33.139299999999999</v>
      </c>
    </row>
    <row r="637" spans="1:6" x14ac:dyDescent="0.25">
      <c r="A637">
        <v>33.799999999999997</v>
      </c>
      <c r="B637">
        <v>33.799999999999997</v>
      </c>
      <c r="E637">
        <v>636</v>
      </c>
      <c r="F637">
        <f t="shared" si="9"/>
        <v>33.179499999999997</v>
      </c>
    </row>
    <row r="638" spans="1:6" x14ac:dyDescent="0.25">
      <c r="A638">
        <v>33.799999999999997</v>
      </c>
      <c r="B638">
        <v>33.799999999999997</v>
      </c>
      <c r="E638">
        <v>637</v>
      </c>
      <c r="F638">
        <f t="shared" si="9"/>
        <v>33.219699999999996</v>
      </c>
    </row>
    <row r="639" spans="1:6" x14ac:dyDescent="0.25">
      <c r="A639">
        <v>34</v>
      </c>
      <c r="B639">
        <v>34</v>
      </c>
      <c r="E639">
        <v>638</v>
      </c>
      <c r="F639">
        <f t="shared" si="9"/>
        <v>33.259900000000002</v>
      </c>
    </row>
    <row r="640" spans="1:6" x14ac:dyDescent="0.25">
      <c r="A640">
        <v>34</v>
      </c>
      <c r="B640">
        <v>34</v>
      </c>
      <c r="E640">
        <v>639</v>
      </c>
      <c r="F640">
        <f t="shared" si="9"/>
        <v>33.3001</v>
      </c>
    </row>
    <row r="641" spans="1:6" x14ac:dyDescent="0.25">
      <c r="A641">
        <v>34</v>
      </c>
      <c r="B641">
        <v>34</v>
      </c>
      <c r="E641">
        <v>640</v>
      </c>
      <c r="F641">
        <f t="shared" si="9"/>
        <v>33.340299999999999</v>
      </c>
    </row>
    <row r="642" spans="1:6" x14ac:dyDescent="0.25">
      <c r="A642">
        <v>34</v>
      </c>
      <c r="B642">
        <v>34</v>
      </c>
      <c r="E642">
        <v>641</v>
      </c>
      <c r="F642">
        <f t="shared" si="9"/>
        <v>33.380499999999998</v>
      </c>
    </row>
    <row r="643" spans="1:6" x14ac:dyDescent="0.25">
      <c r="A643">
        <v>34.200000000000003</v>
      </c>
      <c r="B643">
        <v>34.200000000000003</v>
      </c>
      <c r="E643">
        <v>642</v>
      </c>
      <c r="F643">
        <f t="shared" ref="F643:F706" si="10">E643*0.0402+7.6123</f>
        <v>33.420699999999997</v>
      </c>
    </row>
    <row r="644" spans="1:6" x14ac:dyDescent="0.25">
      <c r="A644">
        <v>34.4</v>
      </c>
      <c r="B644">
        <v>34.4</v>
      </c>
      <c r="E644">
        <v>643</v>
      </c>
      <c r="F644">
        <f t="shared" si="10"/>
        <v>33.460900000000002</v>
      </c>
    </row>
    <row r="645" spans="1:6" x14ac:dyDescent="0.25">
      <c r="A645">
        <v>34.4</v>
      </c>
      <c r="B645">
        <v>34.4</v>
      </c>
      <c r="E645">
        <v>644</v>
      </c>
      <c r="F645">
        <f t="shared" si="10"/>
        <v>33.501100000000001</v>
      </c>
    </row>
    <row r="646" spans="1:6" x14ac:dyDescent="0.25">
      <c r="A646">
        <v>34.5</v>
      </c>
      <c r="B646">
        <v>34.5</v>
      </c>
      <c r="E646">
        <v>645</v>
      </c>
      <c r="F646">
        <f t="shared" si="10"/>
        <v>33.5413</v>
      </c>
    </row>
    <row r="647" spans="1:6" x14ac:dyDescent="0.25">
      <c r="A647">
        <v>34.5</v>
      </c>
      <c r="B647">
        <v>34.5</v>
      </c>
      <c r="E647">
        <v>646</v>
      </c>
      <c r="F647">
        <f t="shared" si="10"/>
        <v>33.581499999999998</v>
      </c>
    </row>
    <row r="648" spans="1:6" x14ac:dyDescent="0.25">
      <c r="A648">
        <v>34.6</v>
      </c>
      <c r="B648">
        <v>34.6</v>
      </c>
      <c r="E648">
        <v>647</v>
      </c>
      <c r="F648">
        <f t="shared" si="10"/>
        <v>33.621699999999997</v>
      </c>
    </row>
    <row r="649" spans="1:6" x14ac:dyDescent="0.25">
      <c r="A649">
        <v>34.6</v>
      </c>
      <c r="B649">
        <v>34.6</v>
      </c>
      <c r="E649">
        <v>648</v>
      </c>
      <c r="F649">
        <f t="shared" si="10"/>
        <v>33.661899999999996</v>
      </c>
    </row>
    <row r="650" spans="1:6" x14ac:dyDescent="0.25">
      <c r="A650">
        <v>34.700000000000003</v>
      </c>
      <c r="B650">
        <v>34.700000000000003</v>
      </c>
      <c r="E650">
        <v>649</v>
      </c>
      <c r="F650">
        <f t="shared" si="10"/>
        <v>33.702100000000002</v>
      </c>
    </row>
    <row r="651" spans="1:6" x14ac:dyDescent="0.25">
      <c r="A651">
        <v>34.700000000000003</v>
      </c>
      <c r="B651">
        <v>34.700000000000003</v>
      </c>
      <c r="E651">
        <v>650</v>
      </c>
      <c r="F651">
        <f t="shared" si="10"/>
        <v>33.7423</v>
      </c>
    </row>
    <row r="652" spans="1:6" x14ac:dyDescent="0.25">
      <c r="A652">
        <v>34.799999999999997</v>
      </c>
      <c r="E652">
        <v>651</v>
      </c>
      <c r="F652">
        <f t="shared" si="10"/>
        <v>33.782499999999999</v>
      </c>
    </row>
    <row r="653" spans="1:6" x14ac:dyDescent="0.25">
      <c r="A653">
        <v>34.799999999999997</v>
      </c>
      <c r="E653">
        <v>652</v>
      </c>
      <c r="F653">
        <f t="shared" si="10"/>
        <v>33.822699999999998</v>
      </c>
    </row>
    <row r="654" spans="1:6" x14ac:dyDescent="0.25">
      <c r="A654">
        <v>34.799999999999997</v>
      </c>
      <c r="E654">
        <v>653</v>
      </c>
      <c r="F654">
        <f t="shared" si="10"/>
        <v>33.862899999999996</v>
      </c>
    </row>
    <row r="655" spans="1:6" x14ac:dyDescent="0.25">
      <c r="A655">
        <v>35</v>
      </c>
      <c r="E655">
        <v>654</v>
      </c>
      <c r="F655">
        <f t="shared" si="10"/>
        <v>33.903100000000002</v>
      </c>
    </row>
    <row r="656" spans="1:6" x14ac:dyDescent="0.25">
      <c r="A656">
        <v>35</v>
      </c>
      <c r="E656">
        <v>655</v>
      </c>
      <c r="F656">
        <f t="shared" si="10"/>
        <v>33.943300000000001</v>
      </c>
    </row>
    <row r="657" spans="1:6" x14ac:dyDescent="0.25">
      <c r="A657">
        <v>35</v>
      </c>
      <c r="E657">
        <v>656</v>
      </c>
      <c r="F657">
        <f t="shared" si="10"/>
        <v>33.983499999999999</v>
      </c>
    </row>
    <row r="658" spans="1:6" x14ac:dyDescent="0.25">
      <c r="A658">
        <v>35</v>
      </c>
      <c r="E658">
        <v>657</v>
      </c>
      <c r="F658">
        <f t="shared" si="10"/>
        <v>34.023699999999998</v>
      </c>
    </row>
    <row r="659" spans="1:6" x14ac:dyDescent="0.25">
      <c r="A659">
        <v>35</v>
      </c>
      <c r="E659">
        <v>658</v>
      </c>
      <c r="F659">
        <f t="shared" si="10"/>
        <v>34.063899999999997</v>
      </c>
    </row>
    <row r="660" spans="1:6" x14ac:dyDescent="0.25">
      <c r="A660">
        <v>35.1</v>
      </c>
      <c r="E660">
        <v>659</v>
      </c>
      <c r="F660">
        <f t="shared" si="10"/>
        <v>34.104100000000003</v>
      </c>
    </row>
    <row r="661" spans="1:6" x14ac:dyDescent="0.25">
      <c r="A661">
        <v>35.1</v>
      </c>
      <c r="E661">
        <v>660</v>
      </c>
      <c r="F661">
        <f t="shared" si="10"/>
        <v>34.144300000000001</v>
      </c>
    </row>
    <row r="662" spans="1:6" x14ac:dyDescent="0.25">
      <c r="A662">
        <v>35.299999999999997</v>
      </c>
      <c r="E662">
        <v>661</v>
      </c>
      <c r="F662">
        <f t="shared" si="10"/>
        <v>34.1845</v>
      </c>
    </row>
    <row r="663" spans="1:6" x14ac:dyDescent="0.25">
      <c r="A663">
        <v>35.299999999999997</v>
      </c>
      <c r="E663">
        <v>662</v>
      </c>
      <c r="F663">
        <f t="shared" si="10"/>
        <v>34.224699999999999</v>
      </c>
    </row>
    <row r="664" spans="1:6" x14ac:dyDescent="0.25">
      <c r="A664">
        <v>35.4</v>
      </c>
      <c r="E664">
        <v>663</v>
      </c>
      <c r="F664">
        <f t="shared" si="10"/>
        <v>34.264899999999997</v>
      </c>
    </row>
    <row r="665" spans="1:6" x14ac:dyDescent="0.25">
      <c r="A665">
        <v>35.5</v>
      </c>
      <c r="E665">
        <v>664</v>
      </c>
      <c r="F665">
        <f t="shared" si="10"/>
        <v>34.305099999999996</v>
      </c>
    </row>
    <row r="666" spans="1:6" x14ac:dyDescent="0.25">
      <c r="A666">
        <v>35.5</v>
      </c>
      <c r="E666">
        <v>665</v>
      </c>
      <c r="F666">
        <f t="shared" si="10"/>
        <v>34.345300000000002</v>
      </c>
    </row>
    <row r="667" spans="1:6" x14ac:dyDescent="0.25">
      <c r="A667">
        <v>35.6</v>
      </c>
      <c r="E667">
        <v>666</v>
      </c>
      <c r="F667">
        <f t="shared" si="10"/>
        <v>34.3855</v>
      </c>
    </row>
    <row r="668" spans="1:6" x14ac:dyDescent="0.25">
      <c r="A668">
        <v>35.6</v>
      </c>
      <c r="E668">
        <v>667</v>
      </c>
      <c r="F668">
        <f t="shared" si="10"/>
        <v>34.425699999999999</v>
      </c>
    </row>
    <row r="669" spans="1:6" x14ac:dyDescent="0.25">
      <c r="A669">
        <v>35.6</v>
      </c>
      <c r="E669">
        <v>668</v>
      </c>
      <c r="F669">
        <f t="shared" si="10"/>
        <v>34.465899999999998</v>
      </c>
    </row>
    <row r="670" spans="1:6" x14ac:dyDescent="0.25">
      <c r="A670">
        <v>35.6</v>
      </c>
      <c r="E670">
        <v>669</v>
      </c>
      <c r="F670">
        <f t="shared" si="10"/>
        <v>34.506099999999996</v>
      </c>
    </row>
    <row r="671" spans="1:6" x14ac:dyDescent="0.25">
      <c r="A671">
        <v>35.700000000000003</v>
      </c>
      <c r="E671">
        <v>670</v>
      </c>
      <c r="F671">
        <f t="shared" si="10"/>
        <v>34.546300000000002</v>
      </c>
    </row>
    <row r="672" spans="1:6" x14ac:dyDescent="0.25">
      <c r="A672">
        <v>35.799999999999997</v>
      </c>
      <c r="E672">
        <v>671</v>
      </c>
      <c r="F672">
        <f t="shared" si="10"/>
        <v>34.586500000000001</v>
      </c>
    </row>
    <row r="673" spans="1:6" x14ac:dyDescent="0.25">
      <c r="A673">
        <v>35.799999999999997</v>
      </c>
      <c r="E673">
        <v>672</v>
      </c>
      <c r="F673">
        <f t="shared" si="10"/>
        <v>34.6267</v>
      </c>
    </row>
    <row r="674" spans="1:6" x14ac:dyDescent="0.25">
      <c r="A674">
        <v>35.799999999999997</v>
      </c>
      <c r="E674">
        <v>673</v>
      </c>
      <c r="F674">
        <f t="shared" si="10"/>
        <v>34.666899999999998</v>
      </c>
    </row>
    <row r="675" spans="1:6" x14ac:dyDescent="0.25">
      <c r="A675">
        <v>35.9</v>
      </c>
      <c r="E675">
        <v>674</v>
      </c>
      <c r="F675">
        <f t="shared" si="10"/>
        <v>34.707099999999997</v>
      </c>
    </row>
    <row r="676" spans="1:6" x14ac:dyDescent="0.25">
      <c r="A676">
        <v>35.9</v>
      </c>
      <c r="E676">
        <v>675</v>
      </c>
      <c r="F676">
        <f t="shared" si="10"/>
        <v>34.747299999999996</v>
      </c>
    </row>
    <row r="677" spans="1:6" x14ac:dyDescent="0.25">
      <c r="A677">
        <v>35.9</v>
      </c>
      <c r="E677">
        <v>676</v>
      </c>
      <c r="F677">
        <f t="shared" si="10"/>
        <v>34.787500000000001</v>
      </c>
    </row>
    <row r="678" spans="1:6" x14ac:dyDescent="0.25">
      <c r="A678">
        <v>36</v>
      </c>
      <c r="E678">
        <v>677</v>
      </c>
      <c r="F678">
        <f t="shared" si="10"/>
        <v>34.8277</v>
      </c>
    </row>
    <row r="679" spans="1:6" x14ac:dyDescent="0.25">
      <c r="A679">
        <v>36.200000000000003</v>
      </c>
      <c r="E679">
        <v>678</v>
      </c>
      <c r="F679">
        <f t="shared" si="10"/>
        <v>34.867899999999999</v>
      </c>
    </row>
    <row r="680" spans="1:6" x14ac:dyDescent="0.25">
      <c r="A680">
        <v>36.4</v>
      </c>
      <c r="E680">
        <v>679</v>
      </c>
      <c r="F680">
        <f t="shared" si="10"/>
        <v>34.908099999999997</v>
      </c>
    </row>
    <row r="681" spans="1:6" x14ac:dyDescent="0.25">
      <c r="A681">
        <v>36.4</v>
      </c>
      <c r="E681">
        <v>680</v>
      </c>
      <c r="F681">
        <f t="shared" si="10"/>
        <v>34.948299999999996</v>
      </c>
    </row>
    <row r="682" spans="1:6" x14ac:dyDescent="0.25">
      <c r="A682">
        <v>36.5</v>
      </c>
      <c r="E682">
        <v>681</v>
      </c>
      <c r="F682">
        <f t="shared" si="10"/>
        <v>34.988500000000002</v>
      </c>
    </row>
    <row r="683" spans="1:6" x14ac:dyDescent="0.25">
      <c r="A683">
        <v>36.5</v>
      </c>
      <c r="E683">
        <v>682</v>
      </c>
      <c r="F683">
        <f t="shared" si="10"/>
        <v>35.028700000000001</v>
      </c>
    </row>
    <row r="684" spans="1:6" x14ac:dyDescent="0.25">
      <c r="A684">
        <v>36.5</v>
      </c>
      <c r="E684">
        <v>683</v>
      </c>
      <c r="F684">
        <f t="shared" si="10"/>
        <v>35.068899999999999</v>
      </c>
    </row>
    <row r="685" spans="1:6" x14ac:dyDescent="0.25">
      <c r="A685">
        <v>36.700000000000003</v>
      </c>
      <c r="E685">
        <v>684</v>
      </c>
      <c r="F685">
        <f t="shared" si="10"/>
        <v>35.109099999999998</v>
      </c>
    </row>
    <row r="686" spans="1:6" x14ac:dyDescent="0.25">
      <c r="A686">
        <v>36.799999999999997</v>
      </c>
      <c r="E686">
        <v>685</v>
      </c>
      <c r="F686">
        <f t="shared" si="10"/>
        <v>35.149299999999997</v>
      </c>
    </row>
    <row r="687" spans="1:6" x14ac:dyDescent="0.25">
      <c r="A687">
        <v>36.799999999999997</v>
      </c>
      <c r="E687">
        <v>686</v>
      </c>
      <c r="F687">
        <f t="shared" si="10"/>
        <v>35.189500000000002</v>
      </c>
    </row>
    <row r="688" spans="1:6" x14ac:dyDescent="0.25">
      <c r="A688">
        <v>36.9</v>
      </c>
      <c r="E688">
        <v>687</v>
      </c>
      <c r="F688">
        <f t="shared" si="10"/>
        <v>35.229700000000001</v>
      </c>
    </row>
    <row r="689" spans="1:6" x14ac:dyDescent="0.25">
      <c r="A689">
        <v>36.9</v>
      </c>
      <c r="E689">
        <v>688</v>
      </c>
      <c r="F689">
        <f t="shared" si="10"/>
        <v>35.2699</v>
      </c>
    </row>
    <row r="690" spans="1:6" x14ac:dyDescent="0.25">
      <c r="A690">
        <v>37</v>
      </c>
      <c r="E690">
        <v>689</v>
      </c>
      <c r="F690">
        <f t="shared" si="10"/>
        <v>35.310099999999998</v>
      </c>
    </row>
    <row r="691" spans="1:6" x14ac:dyDescent="0.25">
      <c r="A691">
        <v>37.1</v>
      </c>
      <c r="E691">
        <v>690</v>
      </c>
      <c r="F691">
        <f t="shared" si="10"/>
        <v>35.350299999999997</v>
      </c>
    </row>
    <row r="692" spans="1:6" x14ac:dyDescent="0.25">
      <c r="A692">
        <v>37.200000000000003</v>
      </c>
      <c r="E692">
        <v>691</v>
      </c>
      <c r="F692">
        <f t="shared" si="10"/>
        <v>35.390499999999996</v>
      </c>
    </row>
    <row r="693" spans="1:6" x14ac:dyDescent="0.25">
      <c r="A693">
        <v>37.299999999999997</v>
      </c>
      <c r="E693">
        <v>692</v>
      </c>
      <c r="F693">
        <f t="shared" si="10"/>
        <v>35.430700000000002</v>
      </c>
    </row>
    <row r="694" spans="1:6" x14ac:dyDescent="0.25">
      <c r="A694">
        <v>37.5</v>
      </c>
      <c r="E694">
        <v>693</v>
      </c>
      <c r="F694">
        <f t="shared" si="10"/>
        <v>35.4709</v>
      </c>
    </row>
    <row r="695" spans="1:6" x14ac:dyDescent="0.25">
      <c r="A695">
        <v>37.6</v>
      </c>
      <c r="E695">
        <v>694</v>
      </c>
      <c r="F695">
        <f t="shared" si="10"/>
        <v>35.511099999999999</v>
      </c>
    </row>
    <row r="696" spans="1:6" x14ac:dyDescent="0.25">
      <c r="A696">
        <v>37.6</v>
      </c>
      <c r="E696">
        <v>695</v>
      </c>
      <c r="F696">
        <f t="shared" si="10"/>
        <v>35.551299999999998</v>
      </c>
    </row>
    <row r="697" spans="1:6" x14ac:dyDescent="0.25">
      <c r="A697">
        <v>37.700000000000003</v>
      </c>
      <c r="E697">
        <v>696</v>
      </c>
      <c r="F697">
        <f t="shared" si="10"/>
        <v>35.591499999999996</v>
      </c>
    </row>
    <row r="698" spans="1:6" x14ac:dyDescent="0.25">
      <c r="A698">
        <v>37.700000000000003</v>
      </c>
      <c r="E698">
        <v>697</v>
      </c>
      <c r="F698">
        <f t="shared" si="10"/>
        <v>35.631700000000002</v>
      </c>
    </row>
    <row r="699" spans="1:6" x14ac:dyDescent="0.25">
      <c r="A699">
        <v>37.9</v>
      </c>
      <c r="E699">
        <v>698</v>
      </c>
      <c r="F699">
        <f t="shared" si="10"/>
        <v>35.671900000000001</v>
      </c>
    </row>
    <row r="700" spans="1:6" x14ac:dyDescent="0.25">
      <c r="A700">
        <v>37.9</v>
      </c>
      <c r="E700">
        <v>699</v>
      </c>
      <c r="F700">
        <f t="shared" si="10"/>
        <v>35.7121</v>
      </c>
    </row>
    <row r="701" spans="1:6" x14ac:dyDescent="0.25">
      <c r="A701">
        <v>38</v>
      </c>
      <c r="D701">
        <v>38</v>
      </c>
      <c r="E701">
        <v>700</v>
      </c>
      <c r="F701">
        <f t="shared" si="10"/>
        <v>35.752299999999998</v>
      </c>
    </row>
    <row r="702" spans="1:6" x14ac:dyDescent="0.25">
      <c r="A702">
        <v>38</v>
      </c>
      <c r="D702">
        <v>38</v>
      </c>
      <c r="E702">
        <v>701</v>
      </c>
      <c r="F702">
        <f t="shared" si="10"/>
        <v>35.792499999999997</v>
      </c>
    </row>
    <row r="703" spans="1:6" x14ac:dyDescent="0.25">
      <c r="A703">
        <v>38.299999999999997</v>
      </c>
      <c r="D703">
        <v>38.299999999999997</v>
      </c>
      <c r="E703">
        <v>702</v>
      </c>
      <c r="F703">
        <f t="shared" si="10"/>
        <v>35.832700000000003</v>
      </c>
    </row>
    <row r="704" spans="1:6" x14ac:dyDescent="0.25">
      <c r="A704">
        <v>38.6</v>
      </c>
      <c r="D704">
        <v>38.6</v>
      </c>
      <c r="E704">
        <v>703</v>
      </c>
      <c r="F704">
        <f t="shared" si="10"/>
        <v>35.872900000000001</v>
      </c>
    </row>
    <row r="705" spans="1:6" x14ac:dyDescent="0.25">
      <c r="A705">
        <v>38.799999999999997</v>
      </c>
      <c r="D705">
        <v>38.799999999999997</v>
      </c>
      <c r="E705">
        <v>704</v>
      </c>
      <c r="F705">
        <f t="shared" si="10"/>
        <v>35.9131</v>
      </c>
    </row>
    <row r="706" spans="1:6" x14ac:dyDescent="0.25">
      <c r="A706">
        <v>38.799999999999997</v>
      </c>
      <c r="D706">
        <v>38.799999999999997</v>
      </c>
      <c r="E706">
        <v>705</v>
      </c>
      <c r="F706">
        <f t="shared" si="10"/>
        <v>35.953299999999999</v>
      </c>
    </row>
    <row r="707" spans="1:6" x14ac:dyDescent="0.25">
      <c r="A707">
        <v>38.799999999999997</v>
      </c>
      <c r="D707">
        <v>38.799999999999997</v>
      </c>
      <c r="E707">
        <v>706</v>
      </c>
      <c r="F707">
        <f t="shared" ref="F707:F770" si="11">E707*0.0402+7.6123</f>
        <v>35.993499999999997</v>
      </c>
    </row>
    <row r="708" spans="1:6" x14ac:dyDescent="0.25">
      <c r="A708">
        <v>38.9</v>
      </c>
      <c r="D708">
        <v>38.9</v>
      </c>
      <c r="E708">
        <v>707</v>
      </c>
      <c r="F708">
        <f t="shared" si="11"/>
        <v>36.033699999999996</v>
      </c>
    </row>
    <row r="709" spans="1:6" x14ac:dyDescent="0.25">
      <c r="A709">
        <v>38.9</v>
      </c>
      <c r="D709">
        <v>38.9</v>
      </c>
      <c r="E709">
        <v>708</v>
      </c>
      <c r="F709">
        <f t="shared" si="11"/>
        <v>36.073900000000002</v>
      </c>
    </row>
    <row r="710" spans="1:6" x14ac:dyDescent="0.25">
      <c r="A710">
        <v>39.200000000000003</v>
      </c>
      <c r="D710">
        <v>39.200000000000003</v>
      </c>
      <c r="E710">
        <v>709</v>
      </c>
      <c r="F710">
        <f t="shared" si="11"/>
        <v>36.114100000000001</v>
      </c>
    </row>
    <row r="711" spans="1:6" x14ac:dyDescent="0.25">
      <c r="A711">
        <v>39.4</v>
      </c>
      <c r="D711">
        <v>39.4</v>
      </c>
      <c r="E711">
        <v>710</v>
      </c>
      <c r="F711">
        <f t="shared" si="11"/>
        <v>36.154299999999999</v>
      </c>
    </row>
    <row r="712" spans="1:6" x14ac:dyDescent="0.25">
      <c r="A712">
        <v>39.4</v>
      </c>
      <c r="D712">
        <v>39.4</v>
      </c>
      <c r="E712">
        <v>711</v>
      </c>
      <c r="F712">
        <f t="shared" si="11"/>
        <v>36.194499999999998</v>
      </c>
    </row>
    <row r="713" spans="1:6" x14ac:dyDescent="0.25">
      <c r="A713">
        <v>39.5</v>
      </c>
      <c r="D713">
        <v>39.5</v>
      </c>
      <c r="E713">
        <v>712</v>
      </c>
      <c r="F713">
        <f t="shared" si="11"/>
        <v>36.234699999999997</v>
      </c>
    </row>
    <row r="714" spans="1:6" x14ac:dyDescent="0.25">
      <c r="A714">
        <v>39.5</v>
      </c>
      <c r="D714">
        <v>39.5</v>
      </c>
      <c r="E714">
        <v>713</v>
      </c>
      <c r="F714">
        <f t="shared" si="11"/>
        <v>36.274900000000002</v>
      </c>
    </row>
    <row r="715" spans="1:6" x14ac:dyDescent="0.25">
      <c r="A715">
        <v>39.799999999999997</v>
      </c>
      <c r="D715">
        <v>39.799999999999997</v>
      </c>
      <c r="E715">
        <v>714</v>
      </c>
      <c r="F715">
        <f t="shared" si="11"/>
        <v>36.315100000000001</v>
      </c>
    </row>
    <row r="716" spans="1:6" x14ac:dyDescent="0.25">
      <c r="A716">
        <v>39.799999999999997</v>
      </c>
      <c r="D716">
        <v>39.799999999999997</v>
      </c>
      <c r="E716">
        <v>715</v>
      </c>
      <c r="F716">
        <f t="shared" si="11"/>
        <v>36.3553</v>
      </c>
    </row>
    <row r="717" spans="1:6" x14ac:dyDescent="0.25">
      <c r="A717">
        <v>40</v>
      </c>
      <c r="D717">
        <v>40</v>
      </c>
      <c r="E717">
        <v>716</v>
      </c>
      <c r="F717">
        <f t="shared" si="11"/>
        <v>36.395499999999998</v>
      </c>
    </row>
    <row r="718" spans="1:6" x14ac:dyDescent="0.25">
      <c r="A718">
        <v>40</v>
      </c>
      <c r="D718">
        <v>40</v>
      </c>
      <c r="E718">
        <v>717</v>
      </c>
      <c r="F718">
        <f t="shared" si="11"/>
        <v>36.435699999999997</v>
      </c>
    </row>
    <row r="719" spans="1:6" x14ac:dyDescent="0.25">
      <c r="A719">
        <v>40.200000000000003</v>
      </c>
      <c r="D719">
        <v>40.200000000000003</v>
      </c>
      <c r="E719">
        <v>718</v>
      </c>
      <c r="F719">
        <f t="shared" si="11"/>
        <v>36.475899999999996</v>
      </c>
    </row>
    <row r="720" spans="1:6" x14ac:dyDescent="0.25">
      <c r="A720">
        <v>40.4</v>
      </c>
      <c r="D720">
        <v>40.4</v>
      </c>
      <c r="E720">
        <v>719</v>
      </c>
      <c r="F720">
        <f t="shared" si="11"/>
        <v>36.516100000000002</v>
      </c>
    </row>
    <row r="721" spans="1:6" x14ac:dyDescent="0.25">
      <c r="A721">
        <v>40.6</v>
      </c>
      <c r="D721">
        <v>40.6</v>
      </c>
      <c r="E721">
        <v>720</v>
      </c>
      <c r="F721">
        <f t="shared" si="11"/>
        <v>36.5563</v>
      </c>
    </row>
    <row r="722" spans="1:6" x14ac:dyDescent="0.25">
      <c r="A722">
        <v>40.6</v>
      </c>
      <c r="D722">
        <v>40.6</v>
      </c>
      <c r="E722">
        <v>721</v>
      </c>
      <c r="F722">
        <f t="shared" si="11"/>
        <v>36.596499999999999</v>
      </c>
    </row>
    <row r="723" spans="1:6" x14ac:dyDescent="0.25">
      <c r="A723">
        <v>40.700000000000003</v>
      </c>
      <c r="D723">
        <v>40.700000000000003</v>
      </c>
      <c r="E723">
        <v>722</v>
      </c>
      <c r="F723">
        <f t="shared" si="11"/>
        <v>36.636699999999998</v>
      </c>
    </row>
    <row r="724" spans="1:6" x14ac:dyDescent="0.25">
      <c r="A724">
        <v>40.9</v>
      </c>
      <c r="D724">
        <v>40.9</v>
      </c>
      <c r="E724">
        <v>723</v>
      </c>
      <c r="F724">
        <f t="shared" si="11"/>
        <v>36.676899999999996</v>
      </c>
    </row>
    <row r="725" spans="1:6" x14ac:dyDescent="0.25">
      <c r="A725">
        <v>41</v>
      </c>
      <c r="D725">
        <v>41</v>
      </c>
      <c r="E725">
        <v>724</v>
      </c>
      <c r="F725">
        <f t="shared" si="11"/>
        <v>36.717100000000002</v>
      </c>
    </row>
    <row r="726" spans="1:6" x14ac:dyDescent="0.25">
      <c r="A726">
        <v>41.1</v>
      </c>
      <c r="D726">
        <v>41.1</v>
      </c>
      <c r="E726">
        <v>725</v>
      </c>
      <c r="F726">
        <f t="shared" si="11"/>
        <v>36.757300000000001</v>
      </c>
    </row>
    <row r="727" spans="1:6" x14ac:dyDescent="0.25">
      <c r="A727">
        <v>41.2</v>
      </c>
      <c r="D727">
        <v>41.2</v>
      </c>
      <c r="E727">
        <v>726</v>
      </c>
      <c r="F727">
        <f t="shared" si="11"/>
        <v>36.797499999999999</v>
      </c>
    </row>
    <row r="728" spans="1:6" x14ac:dyDescent="0.25">
      <c r="A728">
        <v>41.2</v>
      </c>
      <c r="D728">
        <v>41.2</v>
      </c>
      <c r="E728">
        <v>727</v>
      </c>
      <c r="F728">
        <f t="shared" si="11"/>
        <v>36.837699999999998</v>
      </c>
    </row>
    <row r="729" spans="1:6" x14ac:dyDescent="0.25">
      <c r="A729">
        <v>41.5</v>
      </c>
      <c r="D729">
        <v>41.5</v>
      </c>
      <c r="E729">
        <v>728</v>
      </c>
      <c r="F729">
        <f t="shared" si="11"/>
        <v>36.877899999999997</v>
      </c>
    </row>
    <row r="730" spans="1:6" x14ac:dyDescent="0.25">
      <c r="A730">
        <v>41.5</v>
      </c>
      <c r="D730">
        <v>41.5</v>
      </c>
      <c r="E730">
        <v>729</v>
      </c>
      <c r="F730">
        <f t="shared" si="11"/>
        <v>36.918100000000003</v>
      </c>
    </row>
    <row r="731" spans="1:6" x14ac:dyDescent="0.25">
      <c r="A731">
        <v>41.7</v>
      </c>
      <c r="D731">
        <v>41.7</v>
      </c>
      <c r="E731">
        <v>730</v>
      </c>
      <c r="F731">
        <f t="shared" si="11"/>
        <v>36.958300000000001</v>
      </c>
    </row>
    <row r="732" spans="1:6" x14ac:dyDescent="0.25">
      <c r="A732">
        <v>41.9</v>
      </c>
      <c r="D732">
        <v>41.9</v>
      </c>
      <c r="E732">
        <v>731</v>
      </c>
      <c r="F732">
        <f t="shared" si="11"/>
        <v>36.9985</v>
      </c>
    </row>
    <row r="733" spans="1:6" x14ac:dyDescent="0.25">
      <c r="A733">
        <v>42</v>
      </c>
      <c r="D733">
        <v>42</v>
      </c>
      <c r="E733">
        <v>732</v>
      </c>
      <c r="F733">
        <f t="shared" si="11"/>
        <v>37.038699999999999</v>
      </c>
    </row>
    <row r="734" spans="1:6" x14ac:dyDescent="0.25">
      <c r="A734">
        <v>42.1</v>
      </c>
      <c r="D734">
        <v>42.1</v>
      </c>
      <c r="E734">
        <v>733</v>
      </c>
      <c r="F734">
        <f t="shared" si="11"/>
        <v>37.078899999999997</v>
      </c>
    </row>
    <row r="735" spans="1:6" x14ac:dyDescent="0.25">
      <c r="A735">
        <v>42.3</v>
      </c>
      <c r="D735">
        <v>42.3</v>
      </c>
      <c r="E735">
        <v>734</v>
      </c>
      <c r="F735">
        <f t="shared" si="11"/>
        <v>37.119099999999996</v>
      </c>
    </row>
    <row r="736" spans="1:6" x14ac:dyDescent="0.25">
      <c r="A736">
        <v>42.5</v>
      </c>
      <c r="D736">
        <v>42.5</v>
      </c>
      <c r="E736">
        <v>735</v>
      </c>
      <c r="F736">
        <f t="shared" si="11"/>
        <v>37.159300000000002</v>
      </c>
    </row>
    <row r="737" spans="1:6" x14ac:dyDescent="0.25">
      <c r="A737">
        <v>42.5</v>
      </c>
      <c r="D737">
        <v>42.5</v>
      </c>
      <c r="E737">
        <v>736</v>
      </c>
      <c r="F737">
        <f t="shared" si="11"/>
        <v>37.1995</v>
      </c>
    </row>
    <row r="738" spans="1:6" x14ac:dyDescent="0.25">
      <c r="A738">
        <v>42.7</v>
      </c>
      <c r="D738">
        <v>42.7</v>
      </c>
      <c r="E738">
        <v>737</v>
      </c>
      <c r="F738">
        <f t="shared" si="11"/>
        <v>37.239699999999999</v>
      </c>
    </row>
    <row r="739" spans="1:6" x14ac:dyDescent="0.25">
      <c r="A739">
        <v>42.9</v>
      </c>
      <c r="D739">
        <v>42.9</v>
      </c>
      <c r="E739">
        <v>738</v>
      </c>
      <c r="F739">
        <f t="shared" si="11"/>
        <v>37.279899999999998</v>
      </c>
    </row>
    <row r="740" spans="1:6" x14ac:dyDescent="0.25">
      <c r="A740">
        <v>43</v>
      </c>
      <c r="D740">
        <v>43</v>
      </c>
      <c r="E740">
        <v>739</v>
      </c>
      <c r="F740">
        <f t="shared" si="11"/>
        <v>37.320099999999996</v>
      </c>
    </row>
    <row r="741" spans="1:6" x14ac:dyDescent="0.25">
      <c r="A741">
        <v>43.1</v>
      </c>
      <c r="D741">
        <v>43.1</v>
      </c>
      <c r="E741">
        <v>740</v>
      </c>
      <c r="F741">
        <f t="shared" si="11"/>
        <v>37.360300000000002</v>
      </c>
    </row>
    <row r="742" spans="1:6" x14ac:dyDescent="0.25">
      <c r="A742">
        <v>43.4</v>
      </c>
      <c r="D742">
        <v>43.4</v>
      </c>
      <c r="E742">
        <v>741</v>
      </c>
      <c r="F742">
        <f t="shared" si="11"/>
        <v>37.400500000000001</v>
      </c>
    </row>
    <row r="743" spans="1:6" x14ac:dyDescent="0.25">
      <c r="A743">
        <v>43.9</v>
      </c>
      <c r="D743">
        <v>43.9</v>
      </c>
      <c r="E743">
        <v>742</v>
      </c>
      <c r="F743">
        <f t="shared" si="11"/>
        <v>37.4407</v>
      </c>
    </row>
    <row r="744" spans="1:6" x14ac:dyDescent="0.25">
      <c r="A744">
        <v>44</v>
      </c>
      <c r="D744">
        <v>44</v>
      </c>
      <c r="E744">
        <v>743</v>
      </c>
      <c r="F744">
        <f t="shared" si="11"/>
        <v>37.480899999999998</v>
      </c>
    </row>
    <row r="745" spans="1:6" x14ac:dyDescent="0.25">
      <c r="A745">
        <v>44.5</v>
      </c>
      <c r="D745">
        <v>44.5</v>
      </c>
      <c r="E745">
        <v>744</v>
      </c>
      <c r="F745">
        <f t="shared" si="11"/>
        <v>37.521099999999997</v>
      </c>
    </row>
    <row r="746" spans="1:6" x14ac:dyDescent="0.25">
      <c r="A746">
        <v>44.8</v>
      </c>
      <c r="D746">
        <v>44.8</v>
      </c>
      <c r="E746">
        <v>745</v>
      </c>
      <c r="F746">
        <f t="shared" si="11"/>
        <v>37.561299999999996</v>
      </c>
    </row>
    <row r="747" spans="1:6" x14ac:dyDescent="0.25">
      <c r="A747">
        <v>44.9</v>
      </c>
      <c r="D747">
        <v>44.9</v>
      </c>
      <c r="E747">
        <v>746</v>
      </c>
      <c r="F747">
        <f t="shared" si="11"/>
        <v>37.601500000000001</v>
      </c>
    </row>
    <row r="748" spans="1:6" x14ac:dyDescent="0.25">
      <c r="A748">
        <v>44.9</v>
      </c>
      <c r="D748">
        <v>44.9</v>
      </c>
      <c r="E748">
        <v>747</v>
      </c>
      <c r="F748">
        <f t="shared" si="11"/>
        <v>37.6417</v>
      </c>
    </row>
    <row r="749" spans="1:6" x14ac:dyDescent="0.25">
      <c r="A749">
        <v>45.3</v>
      </c>
      <c r="D749">
        <v>45.3</v>
      </c>
      <c r="E749">
        <v>748</v>
      </c>
      <c r="F749">
        <f t="shared" si="11"/>
        <v>37.681899999999999</v>
      </c>
    </row>
    <row r="750" spans="1:6" x14ac:dyDescent="0.25">
      <c r="A750">
        <v>45.3</v>
      </c>
      <c r="D750">
        <v>45.3</v>
      </c>
      <c r="E750">
        <v>749</v>
      </c>
      <c r="F750">
        <f t="shared" si="11"/>
        <v>37.722099999999998</v>
      </c>
    </row>
    <row r="751" spans="1:6" x14ac:dyDescent="0.25">
      <c r="A751">
        <v>45.4</v>
      </c>
      <c r="D751">
        <v>45.4</v>
      </c>
      <c r="E751">
        <v>750</v>
      </c>
      <c r="F751">
        <f t="shared" si="11"/>
        <v>37.762299999999996</v>
      </c>
    </row>
    <row r="752" spans="1:6" x14ac:dyDescent="0.25">
      <c r="A752">
        <v>45.6</v>
      </c>
      <c r="D752">
        <v>45.6</v>
      </c>
      <c r="E752">
        <v>751</v>
      </c>
      <c r="F752">
        <f t="shared" si="11"/>
        <v>37.802500000000002</v>
      </c>
    </row>
    <row r="753" spans="1:6" x14ac:dyDescent="0.25">
      <c r="A753">
        <v>45.8</v>
      </c>
      <c r="D753">
        <v>45.8</v>
      </c>
      <c r="E753">
        <v>752</v>
      </c>
      <c r="F753">
        <f t="shared" si="11"/>
        <v>37.842700000000001</v>
      </c>
    </row>
    <row r="754" spans="1:6" x14ac:dyDescent="0.25">
      <c r="A754">
        <v>46.9</v>
      </c>
      <c r="D754">
        <v>46.9</v>
      </c>
      <c r="E754">
        <v>753</v>
      </c>
      <c r="F754">
        <f t="shared" si="11"/>
        <v>37.882899999999999</v>
      </c>
    </row>
    <row r="755" spans="1:6" x14ac:dyDescent="0.25">
      <c r="A755">
        <v>47</v>
      </c>
      <c r="D755">
        <v>47</v>
      </c>
      <c r="E755">
        <v>754</v>
      </c>
      <c r="F755">
        <f t="shared" si="11"/>
        <v>37.923099999999998</v>
      </c>
    </row>
    <row r="756" spans="1:6" x14ac:dyDescent="0.25">
      <c r="A756">
        <v>47.4</v>
      </c>
      <c r="D756">
        <v>47.4</v>
      </c>
      <c r="E756">
        <v>755</v>
      </c>
      <c r="F756">
        <f t="shared" si="11"/>
        <v>37.963299999999997</v>
      </c>
    </row>
    <row r="757" spans="1:6" x14ac:dyDescent="0.25">
      <c r="A757">
        <v>47.6</v>
      </c>
      <c r="D757">
        <v>47.6</v>
      </c>
      <c r="E757">
        <v>756</v>
      </c>
      <c r="F757">
        <f t="shared" si="11"/>
        <v>38.003500000000003</v>
      </c>
    </row>
    <row r="758" spans="1:6" x14ac:dyDescent="0.25">
      <c r="A758">
        <v>48.8</v>
      </c>
      <c r="D758">
        <v>48.8</v>
      </c>
      <c r="E758">
        <v>757</v>
      </c>
      <c r="F758">
        <f t="shared" si="11"/>
        <v>38.043700000000001</v>
      </c>
    </row>
    <row r="759" spans="1:6" x14ac:dyDescent="0.25">
      <c r="A759">
        <v>49</v>
      </c>
      <c r="D759">
        <v>49</v>
      </c>
      <c r="E759">
        <v>758</v>
      </c>
      <c r="F759">
        <f t="shared" si="11"/>
        <v>38.0839</v>
      </c>
    </row>
    <row r="760" spans="1:6" x14ac:dyDescent="0.25">
      <c r="A760">
        <v>50</v>
      </c>
      <c r="D760">
        <v>50</v>
      </c>
      <c r="E760">
        <v>759</v>
      </c>
      <c r="F760">
        <f t="shared" si="11"/>
        <v>38.124099999999999</v>
      </c>
    </row>
    <row r="761" spans="1:6" x14ac:dyDescent="0.25">
      <c r="A761">
        <v>50</v>
      </c>
      <c r="D761">
        <v>50</v>
      </c>
      <c r="E761">
        <v>760</v>
      </c>
      <c r="F761">
        <f t="shared" si="11"/>
        <v>38.164299999999997</v>
      </c>
    </row>
    <row r="762" spans="1:6" x14ac:dyDescent="0.25">
      <c r="A762">
        <v>50</v>
      </c>
      <c r="D762">
        <v>50</v>
      </c>
      <c r="E762">
        <v>761</v>
      </c>
      <c r="F762">
        <f t="shared" si="11"/>
        <v>38.204499999999996</v>
      </c>
    </row>
    <row r="763" spans="1:6" x14ac:dyDescent="0.25">
      <c r="A763">
        <v>50.1</v>
      </c>
      <c r="D763">
        <v>50.1</v>
      </c>
      <c r="E763">
        <v>762</v>
      </c>
      <c r="F763">
        <f t="shared" si="11"/>
        <v>38.244700000000002</v>
      </c>
    </row>
    <row r="764" spans="1:6" x14ac:dyDescent="0.25">
      <c r="A764">
        <v>50.7</v>
      </c>
      <c r="D764">
        <v>50.7</v>
      </c>
      <c r="E764">
        <v>763</v>
      </c>
      <c r="F764">
        <f t="shared" si="11"/>
        <v>38.2849</v>
      </c>
    </row>
    <row r="765" spans="1:6" x14ac:dyDescent="0.25">
      <c r="A765">
        <v>51.7</v>
      </c>
      <c r="D765">
        <v>51.7</v>
      </c>
      <c r="E765">
        <v>764</v>
      </c>
      <c r="F765">
        <f t="shared" si="11"/>
        <v>38.325099999999999</v>
      </c>
    </row>
    <row r="766" spans="1:6" x14ac:dyDescent="0.25">
      <c r="A766">
        <v>52</v>
      </c>
      <c r="D766">
        <v>52</v>
      </c>
      <c r="E766">
        <v>765</v>
      </c>
      <c r="F766">
        <f t="shared" si="11"/>
        <v>38.365299999999998</v>
      </c>
    </row>
    <row r="767" spans="1:6" x14ac:dyDescent="0.25">
      <c r="A767">
        <v>52</v>
      </c>
      <c r="D767">
        <v>52</v>
      </c>
      <c r="E767">
        <v>766</v>
      </c>
      <c r="F767">
        <f t="shared" si="11"/>
        <v>38.405499999999996</v>
      </c>
    </row>
    <row r="768" spans="1:6" x14ac:dyDescent="0.25">
      <c r="A768">
        <v>52.3</v>
      </c>
      <c r="D768">
        <v>52.3</v>
      </c>
      <c r="E768">
        <v>767</v>
      </c>
      <c r="F768">
        <f t="shared" si="11"/>
        <v>38.445700000000002</v>
      </c>
    </row>
    <row r="769" spans="1:6" x14ac:dyDescent="0.25">
      <c r="A769">
        <v>54.3</v>
      </c>
      <c r="D769">
        <v>54.3</v>
      </c>
      <c r="E769">
        <v>768</v>
      </c>
      <c r="F769">
        <f t="shared" si="11"/>
        <v>38.485900000000001</v>
      </c>
    </row>
    <row r="770" spans="1:6" x14ac:dyDescent="0.25">
      <c r="A770">
        <v>55</v>
      </c>
      <c r="D770">
        <v>55</v>
      </c>
      <c r="E770">
        <v>769</v>
      </c>
      <c r="F770">
        <f t="shared" si="11"/>
        <v>38.5261</v>
      </c>
    </row>
    <row r="771" spans="1:6" x14ac:dyDescent="0.25">
      <c r="A771">
        <v>55.3</v>
      </c>
      <c r="D771">
        <v>55.3</v>
      </c>
      <c r="E771">
        <v>770</v>
      </c>
      <c r="F771">
        <f t="shared" ref="F771:F785" si="12">E771*0.0402+7.6123</f>
        <v>38.566299999999998</v>
      </c>
    </row>
    <row r="772" spans="1:6" x14ac:dyDescent="0.25">
      <c r="A772">
        <v>56.9</v>
      </c>
      <c r="D772">
        <v>56.9</v>
      </c>
      <c r="E772">
        <v>771</v>
      </c>
      <c r="F772">
        <f t="shared" si="12"/>
        <v>38.606499999999997</v>
      </c>
    </row>
    <row r="773" spans="1:6" x14ac:dyDescent="0.25">
      <c r="A773">
        <v>57</v>
      </c>
      <c r="D773">
        <v>57</v>
      </c>
      <c r="E773">
        <v>772</v>
      </c>
      <c r="F773">
        <f t="shared" si="12"/>
        <v>38.646699999999996</v>
      </c>
    </row>
    <row r="774" spans="1:6" x14ac:dyDescent="0.25">
      <c r="A774">
        <v>57</v>
      </c>
      <c r="D774">
        <v>57</v>
      </c>
      <c r="E774">
        <v>773</v>
      </c>
      <c r="F774">
        <f t="shared" si="12"/>
        <v>38.686900000000001</v>
      </c>
    </row>
    <row r="775" spans="1:6" x14ac:dyDescent="0.25">
      <c r="A775">
        <v>57.1</v>
      </c>
      <c r="D775">
        <v>57.1</v>
      </c>
      <c r="E775">
        <v>774</v>
      </c>
      <c r="F775">
        <f t="shared" si="12"/>
        <v>38.7271</v>
      </c>
    </row>
    <row r="776" spans="1:6" x14ac:dyDescent="0.25">
      <c r="A776">
        <v>57.5</v>
      </c>
      <c r="D776">
        <v>57.5</v>
      </c>
      <c r="E776">
        <v>775</v>
      </c>
      <c r="F776">
        <f t="shared" si="12"/>
        <v>38.767299999999999</v>
      </c>
    </row>
    <row r="777" spans="1:6" x14ac:dyDescent="0.25">
      <c r="A777">
        <v>60</v>
      </c>
      <c r="D777">
        <v>60</v>
      </c>
      <c r="E777">
        <v>776</v>
      </c>
      <c r="F777">
        <f t="shared" si="12"/>
        <v>38.807499999999997</v>
      </c>
    </row>
    <row r="778" spans="1:6" x14ac:dyDescent="0.25">
      <c r="A778">
        <v>60.2</v>
      </c>
      <c r="D778">
        <v>60.2</v>
      </c>
      <c r="E778">
        <v>777</v>
      </c>
      <c r="F778">
        <f t="shared" si="12"/>
        <v>38.847699999999996</v>
      </c>
    </row>
    <row r="779" spans="1:6" x14ac:dyDescent="0.25">
      <c r="A779">
        <v>61.4</v>
      </c>
      <c r="D779">
        <v>61.4</v>
      </c>
      <c r="E779">
        <v>778</v>
      </c>
      <c r="F779">
        <f t="shared" si="12"/>
        <v>38.887900000000002</v>
      </c>
    </row>
    <row r="780" spans="1:6" x14ac:dyDescent="0.25">
      <c r="A780">
        <v>61.5</v>
      </c>
      <c r="D780">
        <v>61.5</v>
      </c>
      <c r="E780">
        <v>779</v>
      </c>
      <c r="F780">
        <f t="shared" si="12"/>
        <v>38.928100000000001</v>
      </c>
    </row>
    <row r="781" spans="1:6" x14ac:dyDescent="0.25">
      <c r="A781">
        <v>66.7</v>
      </c>
      <c r="D781">
        <v>66.7</v>
      </c>
      <c r="E781">
        <v>780</v>
      </c>
      <c r="F781">
        <f t="shared" si="12"/>
        <v>38.968299999999999</v>
      </c>
    </row>
    <row r="782" spans="1:6" x14ac:dyDescent="0.25">
      <c r="A782">
        <v>69.2</v>
      </c>
      <c r="D782">
        <v>69.2</v>
      </c>
      <c r="E782">
        <v>781</v>
      </c>
      <c r="F782">
        <f t="shared" si="12"/>
        <v>39.008499999999998</v>
      </c>
    </row>
    <row r="783" spans="1:6" x14ac:dyDescent="0.25">
      <c r="A783">
        <v>71.599999999999994</v>
      </c>
      <c r="D783">
        <v>71.599999999999994</v>
      </c>
      <c r="E783">
        <v>782</v>
      </c>
      <c r="F783">
        <f t="shared" si="12"/>
        <v>39.048699999999997</v>
      </c>
    </row>
    <row r="784" spans="1:6" x14ac:dyDescent="0.25">
      <c r="A784">
        <v>82.4</v>
      </c>
      <c r="D784">
        <v>82.4</v>
      </c>
      <c r="E784">
        <v>783</v>
      </c>
      <c r="F784">
        <f t="shared" si="12"/>
        <v>39.088900000000002</v>
      </c>
    </row>
    <row r="785" spans="1:6" x14ac:dyDescent="0.25">
      <c r="A785">
        <v>87</v>
      </c>
      <c r="D785">
        <v>87</v>
      </c>
      <c r="E785">
        <v>784</v>
      </c>
      <c r="F785">
        <f t="shared" si="12"/>
        <v>39.129100000000001</v>
      </c>
    </row>
  </sheetData>
  <autoFilter ref="A1:A785">
    <sortState ref="A2:A785">
      <sortCondition ref="A1:A785"/>
    </sortState>
  </autoFilter>
  <pageMargins left="0.7" right="0.7" top="0.78740157499999996" bottom="0.78740157499999996"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workbookViewId="0">
      <selection activeCell="F36" sqref="F36"/>
    </sheetView>
  </sheetViews>
  <sheetFormatPr baseColWidth="10" defaultRowHeight="15" x14ac:dyDescent="0.25"/>
  <sheetData>
    <row r="1" spans="1:26" x14ac:dyDescent="0.25">
      <c r="A1" s="38" t="s">
        <v>77</v>
      </c>
      <c r="B1" s="38" t="s">
        <v>38</v>
      </c>
    </row>
    <row r="2" spans="1:26" x14ac:dyDescent="0.25">
      <c r="B2" t="s">
        <v>4</v>
      </c>
      <c r="E2" t="s">
        <v>5</v>
      </c>
      <c r="J2" t="s">
        <v>9</v>
      </c>
      <c r="M2" t="s">
        <v>10</v>
      </c>
    </row>
    <row r="3" spans="1:26" ht="15.75" thickBot="1" x14ac:dyDescent="0.3">
      <c r="A3" t="s">
        <v>0</v>
      </c>
      <c r="B3" t="s">
        <v>1</v>
      </c>
      <c r="C3" t="s">
        <v>3</v>
      </c>
      <c r="D3" t="s">
        <v>2</v>
      </c>
      <c r="E3" t="s">
        <v>1</v>
      </c>
      <c r="F3" t="s">
        <v>3</v>
      </c>
      <c r="G3" t="s">
        <v>2</v>
      </c>
      <c r="H3" t="s">
        <v>11</v>
      </c>
      <c r="I3" t="s">
        <v>8</v>
      </c>
      <c r="J3" t="s">
        <v>1</v>
      </c>
      <c r="K3" t="s">
        <v>7</v>
      </c>
      <c r="L3" t="s">
        <v>2</v>
      </c>
      <c r="M3" t="s">
        <v>1</v>
      </c>
      <c r="N3" t="s">
        <v>7</v>
      </c>
      <c r="O3" t="s">
        <v>2</v>
      </c>
    </row>
    <row r="4" spans="1:26" ht="15.75" thickBot="1" x14ac:dyDescent="0.3">
      <c r="A4">
        <v>99</v>
      </c>
      <c r="B4">
        <v>-0.875</v>
      </c>
      <c r="C4">
        <v>-0.70499999999999996</v>
      </c>
      <c r="D4">
        <v>-0.53500000000000003</v>
      </c>
      <c r="E4">
        <v>0.96299999999999997</v>
      </c>
      <c r="F4">
        <v>1.028</v>
      </c>
      <c r="G4">
        <v>1.093</v>
      </c>
      <c r="H4" s="3">
        <f>Eingabe_Ausgabe!D7</f>
        <v>330</v>
      </c>
      <c r="I4" s="1">
        <f>LOG10(H4)</f>
        <v>2.5185139398778875</v>
      </c>
      <c r="J4" s="1">
        <f>B4+(E4*$I4)</f>
        <v>1.5503289241024056</v>
      </c>
      <c r="K4" s="1">
        <f>C4+(F4*$I4)</f>
        <v>1.8840323301944681</v>
      </c>
      <c r="L4" s="1">
        <f>D4+(G4*$I4)</f>
        <v>2.2177357362865306</v>
      </c>
      <c r="M4" s="2">
        <f>10^J4</f>
        <v>35.508221807437778</v>
      </c>
      <c r="N4" s="2">
        <f t="shared" ref="N4:O6" si="0">10^K4</f>
        <v>76.565360235914369</v>
      </c>
      <c r="O4" s="2">
        <f t="shared" si="0"/>
        <v>165.09569022764737</v>
      </c>
    </row>
    <row r="5" spans="1:26" x14ac:dyDescent="0.25">
      <c r="A5">
        <v>95</v>
      </c>
      <c r="B5">
        <v>-0.83399999999999996</v>
      </c>
      <c r="C5">
        <v>-0.70499999999999996</v>
      </c>
      <c r="D5">
        <v>-0.57599999999999996</v>
      </c>
      <c r="E5">
        <v>0.97899999999999998</v>
      </c>
      <c r="F5">
        <v>1.028</v>
      </c>
      <c r="G5">
        <v>1.0780000000000001</v>
      </c>
      <c r="H5">
        <f>$H$4</f>
        <v>330</v>
      </c>
      <c r="I5" s="1">
        <f t="shared" ref="I5:I6" si="1">LOG10(H5)</f>
        <v>2.5185139398778875</v>
      </c>
      <c r="J5" s="1">
        <f t="shared" ref="J5:L6" si="2">B5+(E5*$I5)</f>
        <v>1.6316251471404519</v>
      </c>
      <c r="K5" s="1">
        <f t="shared" si="2"/>
        <v>1.8840323301944681</v>
      </c>
      <c r="L5" s="1">
        <f t="shared" si="2"/>
        <v>2.1389580271883628</v>
      </c>
      <c r="M5" s="2">
        <f t="shared" ref="M5:M6" si="3">10^J5</f>
        <v>42.817878664034588</v>
      </c>
      <c r="N5" s="2">
        <f t="shared" si="0"/>
        <v>76.565360235914369</v>
      </c>
      <c r="O5" s="2">
        <f t="shared" si="0"/>
        <v>137.70763735800665</v>
      </c>
    </row>
    <row r="6" spans="1:26" x14ac:dyDescent="0.25">
      <c r="A6">
        <v>90</v>
      </c>
      <c r="B6">
        <v>-0.81299999999999994</v>
      </c>
      <c r="C6">
        <v>-0.70499999999999996</v>
      </c>
      <c r="D6">
        <v>-0.59699999999999998</v>
      </c>
      <c r="E6">
        <v>0.98699999999999999</v>
      </c>
      <c r="F6">
        <v>1.028</v>
      </c>
      <c r="G6">
        <v>1.07</v>
      </c>
      <c r="H6">
        <f t="shared" ref="H6" si="4">$H$4</f>
        <v>330</v>
      </c>
      <c r="I6" s="1">
        <f t="shared" si="1"/>
        <v>2.5185139398778875</v>
      </c>
      <c r="J6" s="1">
        <f t="shared" si="2"/>
        <v>1.6727732586594748</v>
      </c>
      <c r="K6" s="1">
        <f t="shared" si="2"/>
        <v>1.8840323301944681</v>
      </c>
      <c r="L6" s="1">
        <f t="shared" si="2"/>
        <v>2.0978099156693397</v>
      </c>
      <c r="M6" s="2">
        <f t="shared" si="3"/>
        <v>47.073149744315664</v>
      </c>
      <c r="N6" s="2">
        <f t="shared" si="0"/>
        <v>76.565360235914369</v>
      </c>
      <c r="O6" s="2">
        <f t="shared" si="0"/>
        <v>125.25928134260913</v>
      </c>
    </row>
    <row r="7" spans="1:26" x14ac:dyDescent="0.25">
      <c r="I7" s="1"/>
      <c r="J7" s="1"/>
      <c r="K7" s="1"/>
      <c r="L7" s="1"/>
      <c r="M7" s="2"/>
      <c r="N7" s="2"/>
      <c r="O7" s="2"/>
    </row>
    <row r="8" spans="1:26" x14ac:dyDescent="0.25">
      <c r="I8" s="1"/>
      <c r="J8" s="1"/>
      <c r="K8" s="1"/>
      <c r="L8" s="1"/>
      <c r="M8" s="2"/>
      <c r="N8" s="2"/>
      <c r="O8" s="2"/>
    </row>
    <row r="12" spans="1:26" x14ac:dyDescent="0.25">
      <c r="A12" t="s">
        <v>12</v>
      </c>
      <c r="B12" s="38" t="s">
        <v>66</v>
      </c>
      <c r="O12" t="s">
        <v>12</v>
      </c>
      <c r="Q12" s="38" t="s">
        <v>67</v>
      </c>
    </row>
    <row r="13" spans="1:26" x14ac:dyDescent="0.25">
      <c r="A13" t="s">
        <v>72</v>
      </c>
      <c r="D13" t="s">
        <v>6</v>
      </c>
      <c r="E13" t="s">
        <v>23</v>
      </c>
      <c r="O13" t="s">
        <v>65</v>
      </c>
    </row>
    <row r="14" spans="1:26" x14ac:dyDescent="0.25">
      <c r="A14" t="s">
        <v>14</v>
      </c>
      <c r="B14" t="s">
        <v>15</v>
      </c>
      <c r="C14">
        <v>357</v>
      </c>
      <c r="G14" t="s">
        <v>29</v>
      </c>
      <c r="J14" t="s">
        <v>30</v>
      </c>
      <c r="O14" t="s">
        <v>14</v>
      </c>
      <c r="P14" t="s">
        <v>15</v>
      </c>
      <c r="Q14">
        <v>357</v>
      </c>
      <c r="U14" t="s">
        <v>29</v>
      </c>
      <c r="X14" t="s">
        <v>30</v>
      </c>
    </row>
    <row r="15" spans="1:26" x14ac:dyDescent="0.25">
      <c r="B15" t="s">
        <v>16</v>
      </c>
      <c r="C15">
        <v>0</v>
      </c>
      <c r="F15" t="s">
        <v>0</v>
      </c>
      <c r="G15" t="s">
        <v>1</v>
      </c>
      <c r="H15" t="s">
        <v>3</v>
      </c>
      <c r="I15" t="s">
        <v>2</v>
      </c>
      <c r="J15" t="s">
        <v>24</v>
      </c>
      <c r="K15" t="s">
        <v>3</v>
      </c>
      <c r="L15" t="s">
        <v>25</v>
      </c>
      <c r="P15" t="s">
        <v>16</v>
      </c>
      <c r="Q15">
        <v>0</v>
      </c>
      <c r="T15" t="s">
        <v>0</v>
      </c>
      <c r="U15" t="s">
        <v>1</v>
      </c>
      <c r="V15" t="s">
        <v>3</v>
      </c>
      <c r="W15" t="s">
        <v>2</v>
      </c>
      <c r="X15" t="s">
        <v>24</v>
      </c>
      <c r="Y15" t="s">
        <v>3</v>
      </c>
      <c r="Z15" t="s">
        <v>25</v>
      </c>
    </row>
    <row r="16" spans="1:26" x14ac:dyDescent="0.25">
      <c r="A16" t="s">
        <v>17</v>
      </c>
      <c r="C16">
        <v>25.306000000000001</v>
      </c>
      <c r="F16">
        <v>95</v>
      </c>
      <c r="G16">
        <f>$C$16-(1.96*$C$17/SQRT($C$14))</f>
        <v>24.293886154426197</v>
      </c>
      <c r="H16">
        <f>C16</f>
        <v>25.306000000000001</v>
      </c>
      <c r="I16">
        <f>$C$16+(1.96*$C$17/SQRT($C$14))</f>
        <v>26.318113845573805</v>
      </c>
      <c r="J16" s="2">
        <f>$H$4*G16/100</f>
        <v>80.16982430960644</v>
      </c>
      <c r="K16" s="2">
        <f>$H$4*H16/100</f>
        <v>83.509799999999998</v>
      </c>
      <c r="L16" s="2">
        <f>$H$4*I16/100</f>
        <v>86.849775690393557</v>
      </c>
      <c r="O16" t="s">
        <v>17</v>
      </c>
      <c r="Q16">
        <v>24.549800000000001</v>
      </c>
      <c r="T16">
        <v>95</v>
      </c>
      <c r="U16">
        <f>$Q$16-(1.96*$Q$17/SQRT($Q$14))</f>
        <v>23.755452249108647</v>
      </c>
      <c r="V16">
        <f>Q16</f>
        <v>24.549800000000001</v>
      </c>
      <c r="W16">
        <f>$Q$16+(1.96*$Q$17/SQRT($Q$14))</f>
        <v>25.344147750891356</v>
      </c>
      <c r="X16" s="2">
        <f>$H$4*U16/100</f>
        <v>78.392992422058526</v>
      </c>
      <c r="Y16" s="2">
        <f>$H$4*V16/100</f>
        <v>81.014340000000004</v>
      </c>
      <c r="Z16" s="2">
        <f>$H$4*W16/100</f>
        <v>83.635687577941482</v>
      </c>
    </row>
    <row r="17" spans="1:19" x14ac:dyDescent="0.25">
      <c r="A17" t="s">
        <v>18</v>
      </c>
      <c r="C17">
        <v>9.7568000000000001</v>
      </c>
      <c r="O17" t="s">
        <v>18</v>
      </c>
      <c r="Q17">
        <v>7.6575300000000004</v>
      </c>
    </row>
    <row r="18" spans="1:19" x14ac:dyDescent="0.25">
      <c r="A18" t="s">
        <v>19</v>
      </c>
      <c r="C18">
        <v>6.1</v>
      </c>
      <c r="O18" t="s">
        <v>19</v>
      </c>
      <c r="Q18">
        <v>11.34</v>
      </c>
    </row>
    <row r="19" spans="1:19" x14ac:dyDescent="0.25">
      <c r="A19" t="s">
        <v>20</v>
      </c>
      <c r="C19">
        <v>56</v>
      </c>
      <c r="O19" t="s">
        <v>20</v>
      </c>
      <c r="Q19">
        <v>37.76</v>
      </c>
    </row>
    <row r="20" spans="1:19" x14ac:dyDescent="0.25">
      <c r="A20" t="s">
        <v>21</v>
      </c>
      <c r="B20">
        <v>1</v>
      </c>
      <c r="C20">
        <v>7.3090000000000002</v>
      </c>
      <c r="D20">
        <f>$H$4</f>
        <v>330</v>
      </c>
      <c r="E20" s="2">
        <f>D20*C20/100</f>
        <v>24.119700000000002</v>
      </c>
      <c r="K20" s="38" t="s">
        <v>68</v>
      </c>
      <c r="L20" s="38"/>
      <c r="M20" s="38" t="s">
        <v>68</v>
      </c>
      <c r="O20" t="s">
        <v>21</v>
      </c>
      <c r="P20">
        <v>1</v>
      </c>
      <c r="Q20">
        <v>11.5336</v>
      </c>
      <c r="R20">
        <f>$H$4</f>
        <v>330</v>
      </c>
      <c r="S20" s="2">
        <f>R20*Q20/100</f>
        <v>38.060879999999997</v>
      </c>
    </row>
    <row r="21" spans="1:19" x14ac:dyDescent="0.25">
      <c r="B21">
        <v>5</v>
      </c>
      <c r="C21">
        <v>10.571999999999999</v>
      </c>
      <c r="D21">
        <f t="shared" ref="D21:D28" si="5">$H$4</f>
        <v>330</v>
      </c>
      <c r="E21" s="2">
        <f t="shared" ref="E21:E28" si="6">D21*C21/100</f>
        <v>34.887599999999999</v>
      </c>
      <c r="K21" s="38" t="s">
        <v>47</v>
      </c>
      <c r="L21" s="38"/>
      <c r="M21" s="38" t="s">
        <v>80</v>
      </c>
      <c r="P21">
        <v>5</v>
      </c>
      <c r="Q21">
        <v>12.5962</v>
      </c>
      <c r="R21">
        <f t="shared" ref="R21:R28" si="7">$H$4</f>
        <v>330</v>
      </c>
      <c r="S21" s="2">
        <f t="shared" ref="S21:S28" si="8">R21*Q21/100</f>
        <v>41.567460000000004</v>
      </c>
    </row>
    <row r="22" spans="1:19" x14ac:dyDescent="0.25">
      <c r="B22">
        <v>10</v>
      </c>
      <c r="C22">
        <v>12.726000000000001</v>
      </c>
      <c r="D22">
        <f t="shared" si="5"/>
        <v>330</v>
      </c>
      <c r="E22" s="2">
        <f t="shared" si="6"/>
        <v>41.995800000000003</v>
      </c>
      <c r="K22" s="39">
        <f>N4</f>
        <v>76.565360235914369</v>
      </c>
      <c r="L22" s="38"/>
      <c r="M22" s="39">
        <f>O5</f>
        <v>137.70763735800665</v>
      </c>
      <c r="P22">
        <v>10</v>
      </c>
      <c r="Q22">
        <v>13.9244</v>
      </c>
      <c r="R22">
        <f t="shared" si="7"/>
        <v>330</v>
      </c>
      <c r="S22" s="2">
        <f t="shared" si="8"/>
        <v>45.950519999999997</v>
      </c>
    </row>
    <row r="23" spans="1:19" x14ac:dyDescent="0.25">
      <c r="B23">
        <v>25</v>
      </c>
      <c r="C23">
        <v>18.341999999999999</v>
      </c>
      <c r="D23">
        <f t="shared" si="5"/>
        <v>330</v>
      </c>
      <c r="E23" s="2">
        <f t="shared" si="6"/>
        <v>60.528599999999997</v>
      </c>
      <c r="K23" s="39">
        <f>X16</f>
        <v>78.392992422058526</v>
      </c>
      <c r="L23" s="38"/>
      <c r="M23" s="39">
        <f>E26</f>
        <v>126.786</v>
      </c>
      <c r="P23">
        <v>25</v>
      </c>
      <c r="Q23">
        <v>17.908899999999999</v>
      </c>
      <c r="R23">
        <f t="shared" si="7"/>
        <v>330</v>
      </c>
      <c r="S23" s="2">
        <f t="shared" si="8"/>
        <v>59.09937</v>
      </c>
    </row>
    <row r="24" spans="1:19" x14ac:dyDescent="0.25">
      <c r="B24">
        <v>50</v>
      </c>
      <c r="C24">
        <v>24.545000000000002</v>
      </c>
      <c r="D24">
        <f t="shared" si="5"/>
        <v>330</v>
      </c>
      <c r="E24" s="2">
        <f t="shared" si="6"/>
        <v>80.998500000000007</v>
      </c>
      <c r="K24" s="39">
        <f>Y16</f>
        <v>81.014340000000004</v>
      </c>
      <c r="L24" s="38"/>
      <c r="M24" s="39">
        <f>S27</f>
        <v>120.46122</v>
      </c>
      <c r="P24">
        <v>50</v>
      </c>
      <c r="Q24">
        <v>24.549800000000001</v>
      </c>
      <c r="R24">
        <f t="shared" si="7"/>
        <v>330</v>
      </c>
      <c r="S24" s="2">
        <f t="shared" si="8"/>
        <v>81.014340000000004</v>
      </c>
    </row>
    <row r="25" spans="1:19" x14ac:dyDescent="0.25">
      <c r="B25">
        <v>75</v>
      </c>
      <c r="C25">
        <v>32.398000000000003</v>
      </c>
      <c r="D25">
        <f t="shared" si="5"/>
        <v>330</v>
      </c>
      <c r="E25" s="2">
        <f t="shared" si="6"/>
        <v>106.91340000000002</v>
      </c>
      <c r="K25" s="39">
        <f>E24</f>
        <v>80.998500000000007</v>
      </c>
      <c r="L25" s="38"/>
      <c r="M25" s="39">
        <f>E27</f>
        <v>136.15469999999999</v>
      </c>
      <c r="P25">
        <v>75</v>
      </c>
      <c r="Q25">
        <v>31.1907</v>
      </c>
      <c r="R25">
        <f t="shared" si="7"/>
        <v>330</v>
      </c>
      <c r="S25" s="2">
        <f t="shared" si="8"/>
        <v>102.92931</v>
      </c>
    </row>
    <row r="26" spans="1:19" x14ac:dyDescent="0.25">
      <c r="B26">
        <v>90</v>
      </c>
      <c r="C26">
        <v>38.42</v>
      </c>
      <c r="D26">
        <f t="shared" si="5"/>
        <v>330</v>
      </c>
      <c r="E26" s="2">
        <f t="shared" si="6"/>
        <v>126.786</v>
      </c>
      <c r="K26" s="39">
        <f>S24</f>
        <v>81.014340000000004</v>
      </c>
      <c r="L26" s="38"/>
      <c r="M26" s="38"/>
      <c r="P26">
        <v>90</v>
      </c>
      <c r="Q26">
        <v>35.175199999999997</v>
      </c>
      <c r="R26">
        <f t="shared" si="7"/>
        <v>330</v>
      </c>
      <c r="S26" s="2">
        <f t="shared" si="8"/>
        <v>116.07815999999998</v>
      </c>
    </row>
    <row r="27" spans="1:19" x14ac:dyDescent="0.25">
      <c r="B27">
        <v>95</v>
      </c>
      <c r="C27">
        <v>41.259</v>
      </c>
      <c r="D27">
        <f t="shared" si="5"/>
        <v>330</v>
      </c>
      <c r="E27" s="2">
        <f t="shared" si="6"/>
        <v>136.15469999999999</v>
      </c>
      <c r="K27" s="39">
        <f>Z16</f>
        <v>83.635687577941482</v>
      </c>
      <c r="L27" s="38"/>
      <c r="M27" s="38"/>
      <c r="P27">
        <v>95</v>
      </c>
      <c r="Q27">
        <v>36.503399999999999</v>
      </c>
      <c r="R27">
        <f t="shared" si="7"/>
        <v>330</v>
      </c>
      <c r="S27" s="2">
        <f t="shared" si="8"/>
        <v>120.46122</v>
      </c>
    </row>
    <row r="28" spans="1:19" x14ac:dyDescent="0.25">
      <c r="B28">
        <v>99</v>
      </c>
      <c r="C28">
        <v>52.378999999999998</v>
      </c>
      <c r="D28">
        <f t="shared" si="5"/>
        <v>330</v>
      </c>
      <c r="E28" s="2">
        <f t="shared" si="6"/>
        <v>172.85069999999999</v>
      </c>
      <c r="K28" s="2">
        <f>J16</f>
        <v>80.16982430960644</v>
      </c>
      <c r="P28">
        <v>99</v>
      </c>
      <c r="Q28">
        <v>37.566000000000003</v>
      </c>
      <c r="R28">
        <f t="shared" si="7"/>
        <v>330</v>
      </c>
      <c r="S28" s="2">
        <f t="shared" si="8"/>
        <v>123.96780000000001</v>
      </c>
    </row>
    <row r="29" spans="1:19" x14ac:dyDescent="0.25">
      <c r="K29" s="2">
        <f>L16</f>
        <v>86.849775690393557</v>
      </c>
    </row>
    <row r="30" spans="1:19" x14ac:dyDescent="0.25">
      <c r="A30" s="38" t="s">
        <v>43</v>
      </c>
      <c r="B30" s="38"/>
      <c r="C30" s="38"/>
      <c r="D30" s="38"/>
      <c r="E30" s="38"/>
    </row>
    <row r="31" spans="1:19" x14ac:dyDescent="0.25">
      <c r="A31" s="38" t="s">
        <v>44</v>
      </c>
      <c r="B31" s="39">
        <f>SMALL(K22:K29,1)</f>
        <v>76.565360235914369</v>
      </c>
      <c r="C31" s="38" t="s">
        <v>45</v>
      </c>
      <c r="D31" s="39">
        <f>LARGE(K22:K29,1)</f>
        <v>86.849775690393557</v>
      </c>
      <c r="E31" s="38"/>
    </row>
    <row r="32" spans="1:19" x14ac:dyDescent="0.25">
      <c r="A32" s="38" t="s">
        <v>79</v>
      </c>
      <c r="B32" s="38"/>
      <c r="C32" s="38"/>
      <c r="D32" s="38"/>
      <c r="E32" s="39">
        <f>LARGE(M22:M25,1)</f>
        <v>137.70763735800665</v>
      </c>
    </row>
    <row r="35" spans="1:10" x14ac:dyDescent="0.25">
      <c r="A35" s="5" t="s">
        <v>62</v>
      </c>
      <c r="B35" s="9">
        <f>Eingabe_Ausgabe!D7</f>
        <v>330</v>
      </c>
      <c r="C35" s="5" t="s">
        <v>74</v>
      </c>
      <c r="D35" s="5"/>
      <c r="E35" s="5"/>
      <c r="F35" s="5"/>
      <c r="G35" s="5"/>
      <c r="H35" s="5"/>
      <c r="I35" s="5"/>
      <c r="J35" s="5"/>
    </row>
    <row r="36" spans="1:10" x14ac:dyDescent="0.25">
      <c r="A36" s="5" t="s">
        <v>50</v>
      </c>
      <c r="B36" s="5"/>
      <c r="C36" s="5"/>
      <c r="D36" s="7">
        <f>Pb_Modell!$B$31</f>
        <v>76.565360235914369</v>
      </c>
      <c r="E36" s="5" t="s">
        <v>42</v>
      </c>
      <c r="F36" s="7">
        <f>Pb_Modell!$D$31</f>
        <v>86.849775690393557</v>
      </c>
      <c r="G36" s="5" t="s">
        <v>69</v>
      </c>
      <c r="H36" s="5"/>
      <c r="I36" s="5"/>
      <c r="J36" s="5"/>
    </row>
    <row r="37" spans="1:10" x14ac:dyDescent="0.25">
      <c r="A37" s="5" t="s">
        <v>75</v>
      </c>
      <c r="B37" s="5"/>
      <c r="C37" s="5"/>
      <c r="D37" s="5"/>
      <c r="E37" s="5"/>
      <c r="F37" s="5"/>
      <c r="G37" s="5"/>
      <c r="H37" s="8">
        <f>ROUND((Pb_Modell!$E$32+1),0)</f>
        <v>139</v>
      </c>
      <c r="I37" s="5" t="s">
        <v>49</v>
      </c>
      <c r="J37" s="5"/>
    </row>
    <row r="38" spans="1:10" x14ac:dyDescent="0.25">
      <c r="A38" s="5"/>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5"/>
      <c r="D40" s="7"/>
      <c r="E40" s="5"/>
      <c r="F40" s="7"/>
      <c r="G40" s="5"/>
      <c r="H40" s="5"/>
      <c r="I40" s="5"/>
      <c r="J40" s="5"/>
    </row>
    <row r="41" spans="1:10" x14ac:dyDescent="0.25">
      <c r="A41" s="5"/>
      <c r="B41" s="5"/>
      <c r="C41" s="5"/>
      <c r="D41" s="5"/>
      <c r="E41" s="5"/>
      <c r="F41" s="5"/>
      <c r="G41" s="5"/>
      <c r="H41" s="8"/>
      <c r="I41" s="5"/>
      <c r="J41" s="5"/>
    </row>
    <row r="42" spans="1:10" x14ac:dyDescent="0.25">
      <c r="A42" s="5"/>
      <c r="B42" s="5"/>
      <c r="C42" s="5"/>
      <c r="D42" s="5"/>
      <c r="E42" s="5"/>
      <c r="H42" s="5"/>
      <c r="I42" s="5"/>
      <c r="J42" s="5"/>
    </row>
    <row r="43" spans="1:10" x14ac:dyDescent="0.25">
      <c r="A43" s="5"/>
      <c r="B43" s="5"/>
      <c r="C43" s="5"/>
      <c r="D43" s="5"/>
      <c r="E43" s="5"/>
      <c r="F43" s="5"/>
      <c r="G43" s="5"/>
      <c r="H43" s="5"/>
      <c r="I43" s="5"/>
      <c r="J43" s="5"/>
    </row>
    <row r="44" spans="1:10" x14ac:dyDescent="0.25">
      <c r="A44" s="5"/>
      <c r="B44" s="5"/>
      <c r="C44" s="5"/>
      <c r="D44" s="7"/>
      <c r="E44" s="5"/>
      <c r="F44" s="7"/>
      <c r="G44" s="5"/>
      <c r="H44" s="5"/>
      <c r="I44" s="5"/>
      <c r="J44" s="5"/>
    </row>
    <row r="45" spans="1:10" x14ac:dyDescent="0.25">
      <c r="A45" s="5"/>
      <c r="B45" s="5"/>
      <c r="C45" s="5"/>
      <c r="D45" s="5"/>
      <c r="E45" s="5"/>
      <c r="F45" s="5"/>
      <c r="G45" s="5"/>
      <c r="H45" s="8"/>
      <c r="I45" s="5"/>
      <c r="J45" s="5"/>
    </row>
  </sheetData>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8"/>
  <sheetViews>
    <sheetView topLeftCell="A328" workbookViewId="0">
      <selection activeCell="F358" sqref="F358"/>
    </sheetView>
  </sheetViews>
  <sheetFormatPr baseColWidth="10" defaultRowHeight="15" x14ac:dyDescent="0.25"/>
  <sheetData>
    <row r="1" spans="1:6" x14ac:dyDescent="0.25">
      <c r="A1" t="s">
        <v>73</v>
      </c>
      <c r="B1" t="s">
        <v>26</v>
      </c>
      <c r="C1" t="s">
        <v>27</v>
      </c>
      <c r="D1" t="s">
        <v>28</v>
      </c>
      <c r="E1" t="s">
        <v>63</v>
      </c>
      <c r="F1" t="s">
        <v>64</v>
      </c>
    </row>
    <row r="2" spans="1:6" x14ac:dyDescent="0.25">
      <c r="A2">
        <v>6.1</v>
      </c>
      <c r="C2">
        <v>6.1</v>
      </c>
      <c r="E2">
        <v>1</v>
      </c>
      <c r="F2">
        <f>E2*0.0742+11.268</f>
        <v>11.3422</v>
      </c>
    </row>
    <row r="3" spans="1:6" x14ac:dyDescent="0.25">
      <c r="A3">
        <v>6.8</v>
      </c>
      <c r="C3">
        <v>6.8</v>
      </c>
      <c r="E3">
        <v>2</v>
      </c>
      <c r="F3">
        <f t="shared" ref="F3:F66" si="0">E3*0.0742+11.268</f>
        <v>11.416400000000001</v>
      </c>
    </row>
    <row r="4" spans="1:6" x14ac:dyDescent="0.25">
      <c r="A4">
        <v>6.9</v>
      </c>
      <c r="C4">
        <v>6.9</v>
      </c>
      <c r="E4">
        <v>3</v>
      </c>
      <c r="F4">
        <f t="shared" si="0"/>
        <v>11.490600000000001</v>
      </c>
    </row>
    <row r="5" spans="1:6" x14ac:dyDescent="0.25">
      <c r="A5">
        <v>7.6</v>
      </c>
      <c r="C5">
        <v>7.6</v>
      </c>
      <c r="E5">
        <v>4</v>
      </c>
      <c r="F5">
        <f t="shared" si="0"/>
        <v>11.5648</v>
      </c>
    </row>
    <row r="6" spans="1:6" x14ac:dyDescent="0.25">
      <c r="A6">
        <v>8.5</v>
      </c>
      <c r="C6">
        <v>8.5</v>
      </c>
      <c r="E6">
        <v>5</v>
      </c>
      <c r="F6">
        <f t="shared" si="0"/>
        <v>11.639000000000001</v>
      </c>
    </row>
    <row r="7" spans="1:6" x14ac:dyDescent="0.25">
      <c r="A7">
        <v>8.6</v>
      </c>
      <c r="C7">
        <v>8.6</v>
      </c>
      <c r="E7">
        <v>6</v>
      </c>
      <c r="F7">
        <f t="shared" si="0"/>
        <v>11.713200000000001</v>
      </c>
    </row>
    <row r="8" spans="1:6" x14ac:dyDescent="0.25">
      <c r="A8">
        <v>8.6</v>
      </c>
      <c r="C8">
        <v>8.6</v>
      </c>
      <c r="E8">
        <v>7</v>
      </c>
      <c r="F8">
        <f t="shared" si="0"/>
        <v>11.7874</v>
      </c>
    </row>
    <row r="9" spans="1:6" x14ac:dyDescent="0.25">
      <c r="A9">
        <v>9.1</v>
      </c>
      <c r="C9">
        <v>9.1</v>
      </c>
      <c r="E9">
        <v>8</v>
      </c>
      <c r="F9">
        <f t="shared" si="0"/>
        <v>11.861600000000001</v>
      </c>
    </row>
    <row r="10" spans="1:6" x14ac:dyDescent="0.25">
      <c r="A10">
        <v>9.1999999999999993</v>
      </c>
      <c r="C10">
        <v>9.1999999999999993</v>
      </c>
      <c r="E10">
        <v>9</v>
      </c>
      <c r="F10">
        <f t="shared" si="0"/>
        <v>11.9358</v>
      </c>
    </row>
    <row r="11" spans="1:6" x14ac:dyDescent="0.25">
      <c r="A11">
        <v>9.3000000000000007</v>
      </c>
      <c r="C11">
        <v>9.3000000000000007</v>
      </c>
      <c r="E11">
        <v>10</v>
      </c>
      <c r="F11">
        <f t="shared" si="0"/>
        <v>12.010000000000002</v>
      </c>
    </row>
    <row r="12" spans="1:6" x14ac:dyDescent="0.25">
      <c r="A12">
        <v>9.4</v>
      </c>
      <c r="C12">
        <v>9.4</v>
      </c>
      <c r="E12">
        <v>11</v>
      </c>
      <c r="F12">
        <f t="shared" si="0"/>
        <v>12.084200000000001</v>
      </c>
    </row>
    <row r="13" spans="1:6" x14ac:dyDescent="0.25">
      <c r="A13">
        <v>9.5</v>
      </c>
      <c r="C13">
        <v>9.5</v>
      </c>
      <c r="E13">
        <v>12</v>
      </c>
      <c r="F13">
        <f t="shared" si="0"/>
        <v>12.1584</v>
      </c>
    </row>
    <row r="14" spans="1:6" x14ac:dyDescent="0.25">
      <c r="A14">
        <v>9.5</v>
      </c>
      <c r="C14">
        <v>9.5</v>
      </c>
      <c r="E14">
        <v>13</v>
      </c>
      <c r="F14">
        <f t="shared" si="0"/>
        <v>12.232600000000001</v>
      </c>
    </row>
    <row r="15" spans="1:6" x14ac:dyDescent="0.25">
      <c r="A15">
        <v>9.8000000000000007</v>
      </c>
      <c r="C15">
        <v>9.8000000000000007</v>
      </c>
      <c r="E15">
        <v>14</v>
      </c>
      <c r="F15">
        <f t="shared" si="0"/>
        <v>12.306800000000001</v>
      </c>
    </row>
    <row r="16" spans="1:6" x14ac:dyDescent="0.25">
      <c r="A16">
        <v>10</v>
      </c>
      <c r="C16">
        <v>10</v>
      </c>
      <c r="E16">
        <v>15</v>
      </c>
      <c r="F16">
        <f t="shared" si="0"/>
        <v>12.381</v>
      </c>
    </row>
    <row r="17" spans="1:6" x14ac:dyDescent="0.25">
      <c r="A17">
        <v>10</v>
      </c>
      <c r="C17">
        <v>10</v>
      </c>
      <c r="E17">
        <v>16</v>
      </c>
      <c r="F17">
        <f t="shared" si="0"/>
        <v>12.455200000000001</v>
      </c>
    </row>
    <row r="18" spans="1:6" x14ac:dyDescent="0.25">
      <c r="A18">
        <v>10.4</v>
      </c>
      <c r="C18">
        <v>10.4</v>
      </c>
      <c r="E18">
        <v>17</v>
      </c>
      <c r="F18">
        <f t="shared" si="0"/>
        <v>12.529400000000001</v>
      </c>
    </row>
    <row r="19" spans="1:6" x14ac:dyDescent="0.25">
      <c r="A19">
        <v>10.6</v>
      </c>
      <c r="C19">
        <v>10.6</v>
      </c>
      <c r="E19">
        <v>18</v>
      </c>
      <c r="F19">
        <f t="shared" si="0"/>
        <v>12.6036</v>
      </c>
    </row>
    <row r="20" spans="1:6" x14ac:dyDescent="0.25">
      <c r="A20">
        <v>10.6</v>
      </c>
      <c r="C20">
        <v>10.6</v>
      </c>
      <c r="E20">
        <v>19</v>
      </c>
      <c r="F20">
        <f t="shared" si="0"/>
        <v>12.677800000000001</v>
      </c>
    </row>
    <row r="21" spans="1:6" x14ac:dyDescent="0.25">
      <c r="A21">
        <v>10.7</v>
      </c>
      <c r="C21">
        <v>10.7</v>
      </c>
      <c r="E21">
        <v>20</v>
      </c>
      <c r="F21">
        <f t="shared" si="0"/>
        <v>12.752000000000001</v>
      </c>
    </row>
    <row r="22" spans="1:6" x14ac:dyDescent="0.25">
      <c r="A22">
        <v>11.1</v>
      </c>
      <c r="C22">
        <v>11.1</v>
      </c>
      <c r="E22">
        <v>21</v>
      </c>
      <c r="F22">
        <f t="shared" si="0"/>
        <v>12.8262</v>
      </c>
    </row>
    <row r="23" spans="1:6" x14ac:dyDescent="0.25">
      <c r="A23">
        <v>11.1</v>
      </c>
      <c r="C23">
        <v>11.1</v>
      </c>
      <c r="E23">
        <v>22</v>
      </c>
      <c r="F23">
        <f t="shared" si="0"/>
        <v>12.900400000000001</v>
      </c>
    </row>
    <row r="24" spans="1:6" x14ac:dyDescent="0.25">
      <c r="A24">
        <v>11.1</v>
      </c>
      <c r="C24">
        <v>11.1</v>
      </c>
      <c r="E24">
        <v>23</v>
      </c>
      <c r="F24">
        <f t="shared" si="0"/>
        <v>12.974600000000001</v>
      </c>
    </row>
    <row r="25" spans="1:6" x14ac:dyDescent="0.25">
      <c r="A25">
        <v>11.2</v>
      </c>
      <c r="C25">
        <v>11.2</v>
      </c>
      <c r="E25">
        <v>24</v>
      </c>
      <c r="F25">
        <f t="shared" si="0"/>
        <v>13.0488</v>
      </c>
    </row>
    <row r="26" spans="1:6" x14ac:dyDescent="0.25">
      <c r="A26">
        <v>11.2</v>
      </c>
      <c r="C26">
        <v>11.2</v>
      </c>
      <c r="E26">
        <v>25</v>
      </c>
      <c r="F26">
        <f t="shared" si="0"/>
        <v>13.123000000000001</v>
      </c>
    </row>
    <row r="27" spans="1:6" x14ac:dyDescent="0.25">
      <c r="A27">
        <v>11.8</v>
      </c>
      <c r="C27">
        <v>11.8</v>
      </c>
      <c r="E27">
        <v>26</v>
      </c>
      <c r="F27">
        <f t="shared" si="0"/>
        <v>13.1972</v>
      </c>
    </row>
    <row r="28" spans="1:6" x14ac:dyDescent="0.25">
      <c r="A28">
        <v>11.9</v>
      </c>
      <c r="C28">
        <v>11.9</v>
      </c>
      <c r="E28">
        <v>27</v>
      </c>
      <c r="F28">
        <f t="shared" si="0"/>
        <v>13.2714</v>
      </c>
    </row>
    <row r="29" spans="1:6" x14ac:dyDescent="0.25">
      <c r="A29">
        <v>11.9</v>
      </c>
      <c r="C29">
        <v>11.9</v>
      </c>
      <c r="E29">
        <v>28</v>
      </c>
      <c r="F29">
        <f t="shared" si="0"/>
        <v>13.345600000000001</v>
      </c>
    </row>
    <row r="30" spans="1:6" x14ac:dyDescent="0.25">
      <c r="A30">
        <v>12.2</v>
      </c>
      <c r="C30">
        <v>12.2</v>
      </c>
      <c r="E30">
        <v>29</v>
      </c>
      <c r="F30">
        <f t="shared" si="0"/>
        <v>13.4198</v>
      </c>
    </row>
    <row r="31" spans="1:6" x14ac:dyDescent="0.25">
      <c r="A31">
        <v>12.3</v>
      </c>
      <c r="C31">
        <v>12.3</v>
      </c>
      <c r="E31">
        <v>30</v>
      </c>
      <c r="F31">
        <f t="shared" si="0"/>
        <v>13.494</v>
      </c>
    </row>
    <row r="32" spans="1:6" x14ac:dyDescent="0.25">
      <c r="A32">
        <v>12.3</v>
      </c>
      <c r="C32">
        <v>12.3</v>
      </c>
      <c r="E32">
        <v>31</v>
      </c>
      <c r="F32">
        <f t="shared" si="0"/>
        <v>13.568200000000001</v>
      </c>
    </row>
    <row r="33" spans="1:6" x14ac:dyDescent="0.25">
      <c r="A33">
        <v>12.4</v>
      </c>
      <c r="C33">
        <v>12.4</v>
      </c>
      <c r="E33">
        <v>32</v>
      </c>
      <c r="F33">
        <f t="shared" si="0"/>
        <v>13.6424</v>
      </c>
    </row>
    <row r="34" spans="1:6" x14ac:dyDescent="0.25">
      <c r="A34">
        <v>12.5</v>
      </c>
      <c r="C34">
        <v>12.5</v>
      </c>
      <c r="E34">
        <v>33</v>
      </c>
      <c r="F34">
        <f t="shared" si="0"/>
        <v>13.7166</v>
      </c>
    </row>
    <row r="35" spans="1:6" x14ac:dyDescent="0.25">
      <c r="A35">
        <v>12.6</v>
      </c>
      <c r="C35">
        <v>12.6</v>
      </c>
      <c r="E35">
        <v>34</v>
      </c>
      <c r="F35">
        <f t="shared" si="0"/>
        <v>13.790800000000001</v>
      </c>
    </row>
    <row r="36" spans="1:6" x14ac:dyDescent="0.25">
      <c r="A36">
        <v>12.7</v>
      </c>
      <c r="C36">
        <v>12.7</v>
      </c>
      <c r="E36">
        <v>35</v>
      </c>
      <c r="F36">
        <f t="shared" si="0"/>
        <v>13.865</v>
      </c>
    </row>
    <row r="37" spans="1:6" x14ac:dyDescent="0.25">
      <c r="A37">
        <v>12.7</v>
      </c>
      <c r="C37">
        <v>12.7</v>
      </c>
      <c r="E37">
        <v>36</v>
      </c>
      <c r="F37">
        <f t="shared" si="0"/>
        <v>13.939200000000001</v>
      </c>
    </row>
    <row r="38" spans="1:6" x14ac:dyDescent="0.25">
      <c r="A38">
        <v>12.9</v>
      </c>
      <c r="C38">
        <v>12.9</v>
      </c>
      <c r="E38">
        <v>37</v>
      </c>
      <c r="F38">
        <f t="shared" si="0"/>
        <v>14.013400000000001</v>
      </c>
    </row>
    <row r="39" spans="1:6" x14ac:dyDescent="0.25">
      <c r="A39">
        <v>13.1</v>
      </c>
      <c r="C39">
        <v>13.1</v>
      </c>
      <c r="E39">
        <v>38</v>
      </c>
      <c r="F39">
        <f t="shared" si="0"/>
        <v>14.0876</v>
      </c>
    </row>
    <row r="40" spans="1:6" x14ac:dyDescent="0.25">
      <c r="A40">
        <v>13.2</v>
      </c>
      <c r="C40">
        <v>13.2</v>
      </c>
      <c r="E40">
        <v>39</v>
      </c>
      <c r="F40">
        <f t="shared" si="0"/>
        <v>14.161800000000001</v>
      </c>
    </row>
    <row r="41" spans="1:6" x14ac:dyDescent="0.25">
      <c r="A41">
        <v>13.3</v>
      </c>
      <c r="C41">
        <v>13.3</v>
      </c>
      <c r="E41">
        <v>40</v>
      </c>
      <c r="F41">
        <f t="shared" si="0"/>
        <v>14.236000000000001</v>
      </c>
    </row>
    <row r="42" spans="1:6" x14ac:dyDescent="0.25">
      <c r="A42">
        <v>13.6</v>
      </c>
      <c r="C42">
        <v>13.6</v>
      </c>
      <c r="E42">
        <v>41</v>
      </c>
      <c r="F42">
        <f t="shared" si="0"/>
        <v>14.310200000000002</v>
      </c>
    </row>
    <row r="43" spans="1:6" x14ac:dyDescent="0.25">
      <c r="A43">
        <v>14.2</v>
      </c>
      <c r="B43">
        <v>14.2</v>
      </c>
      <c r="E43">
        <v>42</v>
      </c>
      <c r="F43">
        <f t="shared" si="0"/>
        <v>14.384400000000001</v>
      </c>
    </row>
    <row r="44" spans="1:6" x14ac:dyDescent="0.25">
      <c r="A44">
        <v>14.2</v>
      </c>
      <c r="B44">
        <v>14.2</v>
      </c>
      <c r="E44">
        <v>43</v>
      </c>
      <c r="F44">
        <f t="shared" si="0"/>
        <v>14.458600000000001</v>
      </c>
    </row>
    <row r="45" spans="1:6" x14ac:dyDescent="0.25">
      <c r="A45">
        <v>14.2</v>
      </c>
      <c r="B45">
        <v>14.2</v>
      </c>
      <c r="E45">
        <v>44</v>
      </c>
      <c r="F45">
        <f t="shared" si="0"/>
        <v>14.532800000000002</v>
      </c>
    </row>
    <row r="46" spans="1:6" x14ac:dyDescent="0.25">
      <c r="A46">
        <v>14.3</v>
      </c>
      <c r="B46">
        <v>14.3</v>
      </c>
      <c r="E46">
        <v>45</v>
      </c>
      <c r="F46">
        <f t="shared" si="0"/>
        <v>14.607000000000001</v>
      </c>
    </row>
    <row r="47" spans="1:6" x14ac:dyDescent="0.25">
      <c r="A47">
        <v>14.3</v>
      </c>
      <c r="B47">
        <v>14.3</v>
      </c>
      <c r="E47">
        <v>46</v>
      </c>
      <c r="F47">
        <f t="shared" si="0"/>
        <v>14.6812</v>
      </c>
    </row>
    <row r="48" spans="1:6" x14ac:dyDescent="0.25">
      <c r="A48">
        <v>14.3</v>
      </c>
      <c r="B48">
        <v>14.3</v>
      </c>
      <c r="E48">
        <v>47</v>
      </c>
      <c r="F48">
        <f t="shared" si="0"/>
        <v>14.755400000000002</v>
      </c>
    </row>
    <row r="49" spans="1:6" x14ac:dyDescent="0.25">
      <c r="A49">
        <v>14.5</v>
      </c>
      <c r="B49">
        <v>14.5</v>
      </c>
      <c r="E49">
        <v>48</v>
      </c>
      <c r="F49">
        <f t="shared" si="0"/>
        <v>14.829600000000001</v>
      </c>
    </row>
    <row r="50" spans="1:6" x14ac:dyDescent="0.25">
      <c r="A50">
        <v>14.7</v>
      </c>
      <c r="B50">
        <v>14.7</v>
      </c>
      <c r="E50">
        <v>49</v>
      </c>
      <c r="F50">
        <f t="shared" si="0"/>
        <v>14.9038</v>
      </c>
    </row>
    <row r="51" spans="1:6" x14ac:dyDescent="0.25">
      <c r="A51">
        <v>14.8</v>
      </c>
      <c r="B51">
        <v>14.8</v>
      </c>
      <c r="E51">
        <v>50</v>
      </c>
      <c r="F51">
        <f t="shared" si="0"/>
        <v>14.978000000000002</v>
      </c>
    </row>
    <row r="52" spans="1:6" x14ac:dyDescent="0.25">
      <c r="A52">
        <v>14.9</v>
      </c>
      <c r="B52">
        <v>14.9</v>
      </c>
      <c r="E52">
        <v>51</v>
      </c>
      <c r="F52">
        <f t="shared" si="0"/>
        <v>15.052200000000001</v>
      </c>
    </row>
    <row r="53" spans="1:6" x14ac:dyDescent="0.25">
      <c r="A53">
        <v>15</v>
      </c>
      <c r="B53">
        <v>15</v>
      </c>
      <c r="E53">
        <v>52</v>
      </c>
      <c r="F53">
        <f t="shared" si="0"/>
        <v>15.1264</v>
      </c>
    </row>
    <row r="54" spans="1:6" x14ac:dyDescent="0.25">
      <c r="A54">
        <v>15</v>
      </c>
      <c r="B54">
        <v>15</v>
      </c>
      <c r="E54">
        <v>53</v>
      </c>
      <c r="F54">
        <f t="shared" si="0"/>
        <v>15.200600000000001</v>
      </c>
    </row>
    <row r="55" spans="1:6" x14ac:dyDescent="0.25">
      <c r="A55">
        <v>15</v>
      </c>
      <c r="B55">
        <v>15</v>
      </c>
      <c r="E55">
        <v>54</v>
      </c>
      <c r="F55">
        <f t="shared" si="0"/>
        <v>15.274800000000001</v>
      </c>
    </row>
    <row r="56" spans="1:6" x14ac:dyDescent="0.25">
      <c r="A56">
        <v>15.1</v>
      </c>
      <c r="B56">
        <v>15.1</v>
      </c>
      <c r="E56">
        <v>55</v>
      </c>
      <c r="F56">
        <f t="shared" si="0"/>
        <v>15.349</v>
      </c>
    </row>
    <row r="57" spans="1:6" x14ac:dyDescent="0.25">
      <c r="A57">
        <v>15.1</v>
      </c>
      <c r="B57">
        <v>15.1</v>
      </c>
      <c r="E57">
        <v>56</v>
      </c>
      <c r="F57">
        <f t="shared" si="0"/>
        <v>15.423200000000001</v>
      </c>
    </row>
    <row r="58" spans="1:6" x14ac:dyDescent="0.25">
      <c r="A58">
        <v>15.2</v>
      </c>
      <c r="B58">
        <v>15.2</v>
      </c>
      <c r="E58">
        <v>57</v>
      </c>
      <c r="F58">
        <f t="shared" si="0"/>
        <v>15.497400000000001</v>
      </c>
    </row>
    <row r="59" spans="1:6" x14ac:dyDescent="0.25">
      <c r="A59">
        <v>15.4</v>
      </c>
      <c r="B59">
        <v>15.4</v>
      </c>
      <c r="E59">
        <v>58</v>
      </c>
      <c r="F59">
        <f t="shared" si="0"/>
        <v>15.5716</v>
      </c>
    </row>
    <row r="60" spans="1:6" x14ac:dyDescent="0.25">
      <c r="A60">
        <v>15.4</v>
      </c>
      <c r="B60">
        <v>15.4</v>
      </c>
      <c r="E60">
        <v>59</v>
      </c>
      <c r="F60">
        <f t="shared" si="0"/>
        <v>15.645800000000001</v>
      </c>
    </row>
    <row r="61" spans="1:6" x14ac:dyDescent="0.25">
      <c r="A61">
        <v>15.4</v>
      </c>
      <c r="B61">
        <v>15.4</v>
      </c>
      <c r="E61">
        <v>60</v>
      </c>
      <c r="F61">
        <f t="shared" si="0"/>
        <v>15.72</v>
      </c>
    </row>
    <row r="62" spans="1:6" x14ac:dyDescent="0.25">
      <c r="A62">
        <v>15.5</v>
      </c>
      <c r="B62">
        <v>15.5</v>
      </c>
      <c r="E62">
        <v>61</v>
      </c>
      <c r="F62">
        <f t="shared" si="0"/>
        <v>15.7942</v>
      </c>
    </row>
    <row r="63" spans="1:6" x14ac:dyDescent="0.25">
      <c r="A63">
        <v>15.8</v>
      </c>
      <c r="B63">
        <v>15.8</v>
      </c>
      <c r="E63">
        <v>62</v>
      </c>
      <c r="F63">
        <f t="shared" si="0"/>
        <v>15.868400000000001</v>
      </c>
    </row>
    <row r="64" spans="1:6" x14ac:dyDescent="0.25">
      <c r="A64">
        <v>15.8</v>
      </c>
      <c r="B64">
        <v>15.8</v>
      </c>
      <c r="E64">
        <v>63</v>
      </c>
      <c r="F64">
        <f t="shared" si="0"/>
        <v>15.942600000000001</v>
      </c>
    </row>
    <row r="65" spans="1:6" x14ac:dyDescent="0.25">
      <c r="A65">
        <v>16</v>
      </c>
      <c r="B65">
        <v>16</v>
      </c>
      <c r="E65">
        <v>64</v>
      </c>
      <c r="F65">
        <f t="shared" si="0"/>
        <v>16.0168</v>
      </c>
    </row>
    <row r="66" spans="1:6" x14ac:dyDescent="0.25">
      <c r="A66">
        <v>16</v>
      </c>
      <c r="B66">
        <v>16</v>
      </c>
      <c r="E66">
        <v>65</v>
      </c>
      <c r="F66">
        <f t="shared" si="0"/>
        <v>16.091000000000001</v>
      </c>
    </row>
    <row r="67" spans="1:6" x14ac:dyDescent="0.25">
      <c r="A67">
        <v>16.100000000000001</v>
      </c>
      <c r="B67">
        <v>16.100000000000001</v>
      </c>
      <c r="E67">
        <v>66</v>
      </c>
      <c r="F67">
        <f t="shared" ref="F67:F130" si="1">E67*0.0742+11.268</f>
        <v>16.165199999999999</v>
      </c>
    </row>
    <row r="68" spans="1:6" x14ac:dyDescent="0.25">
      <c r="A68">
        <v>16.3</v>
      </c>
      <c r="B68">
        <v>16.3</v>
      </c>
      <c r="E68">
        <v>67</v>
      </c>
      <c r="F68">
        <f t="shared" si="1"/>
        <v>16.2394</v>
      </c>
    </row>
    <row r="69" spans="1:6" x14ac:dyDescent="0.25">
      <c r="A69">
        <v>16.5</v>
      </c>
      <c r="B69">
        <v>16.5</v>
      </c>
      <c r="E69">
        <v>68</v>
      </c>
      <c r="F69">
        <f t="shared" si="1"/>
        <v>16.313600000000001</v>
      </c>
    </row>
    <row r="70" spans="1:6" x14ac:dyDescent="0.25">
      <c r="A70">
        <v>16.5</v>
      </c>
      <c r="B70">
        <v>16.5</v>
      </c>
      <c r="E70">
        <v>69</v>
      </c>
      <c r="F70">
        <f t="shared" si="1"/>
        <v>16.387800000000002</v>
      </c>
    </row>
    <row r="71" spans="1:6" x14ac:dyDescent="0.25">
      <c r="A71">
        <v>16.5</v>
      </c>
      <c r="B71">
        <v>16.5</v>
      </c>
      <c r="E71">
        <v>70</v>
      </c>
      <c r="F71">
        <f t="shared" si="1"/>
        <v>16.462</v>
      </c>
    </row>
    <row r="72" spans="1:6" x14ac:dyDescent="0.25">
      <c r="A72">
        <v>16.5</v>
      </c>
      <c r="B72">
        <v>16.5</v>
      </c>
      <c r="E72">
        <v>71</v>
      </c>
      <c r="F72">
        <f t="shared" si="1"/>
        <v>16.536200000000001</v>
      </c>
    </row>
    <row r="73" spans="1:6" x14ac:dyDescent="0.25">
      <c r="A73">
        <v>16.5</v>
      </c>
      <c r="B73">
        <v>16.5</v>
      </c>
      <c r="E73">
        <v>72</v>
      </c>
      <c r="F73">
        <f t="shared" si="1"/>
        <v>16.610400000000002</v>
      </c>
    </row>
    <row r="74" spans="1:6" x14ac:dyDescent="0.25">
      <c r="A74">
        <v>16.7</v>
      </c>
      <c r="B74">
        <v>16.7</v>
      </c>
      <c r="E74">
        <v>73</v>
      </c>
      <c r="F74">
        <f t="shared" si="1"/>
        <v>16.6846</v>
      </c>
    </row>
    <row r="75" spans="1:6" x14ac:dyDescent="0.25">
      <c r="A75">
        <v>16.7</v>
      </c>
      <c r="B75">
        <v>16.7</v>
      </c>
      <c r="E75">
        <v>74</v>
      </c>
      <c r="F75">
        <f t="shared" si="1"/>
        <v>16.758800000000001</v>
      </c>
    </row>
    <row r="76" spans="1:6" x14ac:dyDescent="0.25">
      <c r="A76">
        <v>16.7</v>
      </c>
      <c r="B76">
        <v>16.7</v>
      </c>
      <c r="E76">
        <v>75</v>
      </c>
      <c r="F76">
        <f t="shared" si="1"/>
        <v>16.833000000000002</v>
      </c>
    </row>
    <row r="77" spans="1:6" x14ac:dyDescent="0.25">
      <c r="A77">
        <v>16.7</v>
      </c>
      <c r="B77">
        <v>16.7</v>
      </c>
      <c r="E77">
        <v>76</v>
      </c>
      <c r="F77">
        <f t="shared" si="1"/>
        <v>16.9072</v>
      </c>
    </row>
    <row r="78" spans="1:6" x14ac:dyDescent="0.25">
      <c r="A78">
        <v>16.899999999999999</v>
      </c>
      <c r="B78">
        <v>16.899999999999999</v>
      </c>
      <c r="E78">
        <v>77</v>
      </c>
      <c r="F78">
        <f t="shared" si="1"/>
        <v>16.981400000000001</v>
      </c>
    </row>
    <row r="79" spans="1:6" x14ac:dyDescent="0.25">
      <c r="A79">
        <v>17.100000000000001</v>
      </c>
      <c r="B79">
        <v>17.100000000000001</v>
      </c>
      <c r="E79">
        <v>78</v>
      </c>
      <c r="F79">
        <f t="shared" si="1"/>
        <v>17.055600000000002</v>
      </c>
    </row>
    <row r="80" spans="1:6" x14ac:dyDescent="0.25">
      <c r="A80">
        <v>17.2</v>
      </c>
      <c r="B80">
        <v>17.2</v>
      </c>
      <c r="E80">
        <v>79</v>
      </c>
      <c r="F80">
        <f t="shared" si="1"/>
        <v>17.129800000000003</v>
      </c>
    </row>
    <row r="81" spans="1:6" x14ac:dyDescent="0.25">
      <c r="A81">
        <v>17.3</v>
      </c>
      <c r="B81">
        <v>17.3</v>
      </c>
      <c r="E81">
        <v>80</v>
      </c>
      <c r="F81">
        <f t="shared" si="1"/>
        <v>17.204000000000001</v>
      </c>
    </row>
    <row r="82" spans="1:6" x14ac:dyDescent="0.25">
      <c r="A82">
        <v>17.3</v>
      </c>
      <c r="B82">
        <v>17.3</v>
      </c>
      <c r="E82">
        <v>81</v>
      </c>
      <c r="F82">
        <f t="shared" si="1"/>
        <v>17.278200000000002</v>
      </c>
    </row>
    <row r="83" spans="1:6" x14ac:dyDescent="0.25">
      <c r="A83">
        <v>17.399999999999999</v>
      </c>
      <c r="B83">
        <v>17.399999999999999</v>
      </c>
      <c r="E83">
        <v>82</v>
      </c>
      <c r="F83">
        <f t="shared" si="1"/>
        <v>17.352400000000003</v>
      </c>
    </row>
    <row r="84" spans="1:6" x14ac:dyDescent="0.25">
      <c r="A84">
        <v>17.399999999999999</v>
      </c>
      <c r="B84">
        <v>17.399999999999999</v>
      </c>
      <c r="E84">
        <v>83</v>
      </c>
      <c r="F84">
        <f t="shared" si="1"/>
        <v>17.426600000000001</v>
      </c>
    </row>
    <row r="85" spans="1:6" x14ac:dyDescent="0.25">
      <c r="A85">
        <v>17.8</v>
      </c>
      <c r="B85">
        <v>17.8</v>
      </c>
      <c r="E85">
        <v>84</v>
      </c>
      <c r="F85">
        <f t="shared" si="1"/>
        <v>17.500800000000002</v>
      </c>
    </row>
    <row r="86" spans="1:6" x14ac:dyDescent="0.25">
      <c r="A86">
        <v>18.100000000000001</v>
      </c>
      <c r="B86">
        <v>18.100000000000001</v>
      </c>
      <c r="E86">
        <v>85</v>
      </c>
      <c r="F86">
        <f t="shared" si="1"/>
        <v>17.575000000000003</v>
      </c>
    </row>
    <row r="87" spans="1:6" x14ac:dyDescent="0.25">
      <c r="A87">
        <v>18.100000000000001</v>
      </c>
      <c r="B87">
        <v>18.100000000000001</v>
      </c>
      <c r="E87">
        <v>86</v>
      </c>
      <c r="F87">
        <f t="shared" si="1"/>
        <v>17.6492</v>
      </c>
    </row>
    <row r="88" spans="1:6" x14ac:dyDescent="0.25">
      <c r="A88">
        <v>18.100000000000001</v>
      </c>
      <c r="B88">
        <v>18.100000000000001</v>
      </c>
      <c r="E88">
        <v>87</v>
      </c>
      <c r="F88">
        <f t="shared" si="1"/>
        <v>17.723400000000002</v>
      </c>
    </row>
    <row r="89" spans="1:6" x14ac:dyDescent="0.25">
      <c r="A89">
        <v>18.2</v>
      </c>
      <c r="B89">
        <v>18.2</v>
      </c>
      <c r="E89">
        <v>88</v>
      </c>
      <c r="F89">
        <f t="shared" si="1"/>
        <v>17.797600000000003</v>
      </c>
    </row>
    <row r="90" spans="1:6" x14ac:dyDescent="0.25">
      <c r="A90">
        <v>18.3</v>
      </c>
      <c r="B90">
        <v>18.3</v>
      </c>
      <c r="E90">
        <v>89</v>
      </c>
      <c r="F90">
        <f t="shared" si="1"/>
        <v>17.8718</v>
      </c>
    </row>
    <row r="91" spans="1:6" x14ac:dyDescent="0.25">
      <c r="A91">
        <v>18.399999999999999</v>
      </c>
      <c r="B91">
        <v>18.399999999999999</v>
      </c>
      <c r="E91">
        <v>90</v>
      </c>
      <c r="F91">
        <f t="shared" si="1"/>
        <v>17.946000000000002</v>
      </c>
    </row>
    <row r="92" spans="1:6" x14ac:dyDescent="0.25">
      <c r="A92">
        <v>18.5</v>
      </c>
      <c r="B92">
        <v>18.5</v>
      </c>
      <c r="E92">
        <v>91</v>
      </c>
      <c r="F92">
        <f t="shared" si="1"/>
        <v>18.020200000000003</v>
      </c>
    </row>
    <row r="93" spans="1:6" x14ac:dyDescent="0.25">
      <c r="A93">
        <v>18.5</v>
      </c>
      <c r="B93">
        <v>18.5</v>
      </c>
      <c r="E93">
        <v>92</v>
      </c>
      <c r="F93">
        <f t="shared" si="1"/>
        <v>18.0944</v>
      </c>
    </row>
    <row r="94" spans="1:6" x14ac:dyDescent="0.25">
      <c r="A94">
        <v>18.600000000000001</v>
      </c>
      <c r="B94">
        <v>18.600000000000001</v>
      </c>
      <c r="E94">
        <v>93</v>
      </c>
      <c r="F94">
        <f t="shared" si="1"/>
        <v>18.168600000000001</v>
      </c>
    </row>
    <row r="95" spans="1:6" x14ac:dyDescent="0.25">
      <c r="A95">
        <v>18.600000000000001</v>
      </c>
      <c r="B95">
        <v>18.600000000000001</v>
      </c>
      <c r="E95">
        <v>94</v>
      </c>
      <c r="F95">
        <f t="shared" si="1"/>
        <v>18.242800000000003</v>
      </c>
    </row>
    <row r="96" spans="1:6" x14ac:dyDescent="0.25">
      <c r="A96">
        <v>18.600000000000001</v>
      </c>
      <c r="B96">
        <v>18.600000000000001</v>
      </c>
      <c r="E96">
        <v>95</v>
      </c>
      <c r="F96">
        <f t="shared" si="1"/>
        <v>18.317</v>
      </c>
    </row>
    <row r="97" spans="1:6" x14ac:dyDescent="0.25">
      <c r="A97">
        <v>18.8</v>
      </c>
      <c r="B97">
        <v>18.8</v>
      </c>
      <c r="E97">
        <v>96</v>
      </c>
      <c r="F97">
        <f t="shared" si="1"/>
        <v>18.391200000000001</v>
      </c>
    </row>
    <row r="98" spans="1:6" x14ac:dyDescent="0.25">
      <c r="A98">
        <v>18.8</v>
      </c>
      <c r="B98">
        <v>18.8</v>
      </c>
      <c r="E98">
        <v>97</v>
      </c>
      <c r="F98">
        <f t="shared" si="1"/>
        <v>18.465400000000002</v>
      </c>
    </row>
    <row r="99" spans="1:6" x14ac:dyDescent="0.25">
      <c r="A99">
        <v>18.8</v>
      </c>
      <c r="B99">
        <v>18.8</v>
      </c>
      <c r="E99">
        <v>98</v>
      </c>
      <c r="F99">
        <f t="shared" si="1"/>
        <v>18.5396</v>
      </c>
    </row>
    <row r="100" spans="1:6" x14ac:dyDescent="0.25">
      <c r="A100">
        <v>18.899999999999999</v>
      </c>
      <c r="B100">
        <v>18.899999999999999</v>
      </c>
      <c r="E100">
        <v>99</v>
      </c>
      <c r="F100">
        <f t="shared" si="1"/>
        <v>18.613800000000001</v>
      </c>
    </row>
    <row r="101" spans="1:6" x14ac:dyDescent="0.25">
      <c r="A101">
        <v>18.899999999999999</v>
      </c>
      <c r="B101">
        <v>18.899999999999999</v>
      </c>
      <c r="E101">
        <v>100</v>
      </c>
      <c r="F101">
        <f t="shared" si="1"/>
        <v>18.688000000000002</v>
      </c>
    </row>
    <row r="102" spans="1:6" x14ac:dyDescent="0.25">
      <c r="A102">
        <v>19</v>
      </c>
      <c r="B102">
        <v>19</v>
      </c>
      <c r="E102">
        <v>101</v>
      </c>
      <c r="F102">
        <f t="shared" si="1"/>
        <v>18.7622</v>
      </c>
    </row>
    <row r="103" spans="1:6" x14ac:dyDescent="0.25">
      <c r="A103">
        <v>19</v>
      </c>
      <c r="B103">
        <v>19</v>
      </c>
      <c r="E103">
        <v>102</v>
      </c>
      <c r="F103">
        <f t="shared" si="1"/>
        <v>18.836400000000001</v>
      </c>
    </row>
    <row r="104" spans="1:6" x14ac:dyDescent="0.25">
      <c r="A104">
        <v>19.2</v>
      </c>
      <c r="B104">
        <v>19.2</v>
      </c>
      <c r="E104">
        <v>103</v>
      </c>
      <c r="F104">
        <f t="shared" si="1"/>
        <v>18.910600000000002</v>
      </c>
    </row>
    <row r="105" spans="1:6" x14ac:dyDescent="0.25">
      <c r="A105">
        <v>19.3</v>
      </c>
      <c r="B105">
        <v>19.3</v>
      </c>
      <c r="E105">
        <v>104</v>
      </c>
      <c r="F105">
        <f t="shared" si="1"/>
        <v>18.9848</v>
      </c>
    </row>
    <row r="106" spans="1:6" x14ac:dyDescent="0.25">
      <c r="A106">
        <v>19.399999999999999</v>
      </c>
      <c r="B106">
        <v>19.399999999999999</v>
      </c>
      <c r="E106">
        <v>105</v>
      </c>
      <c r="F106">
        <f t="shared" si="1"/>
        <v>19.059000000000001</v>
      </c>
    </row>
    <row r="107" spans="1:6" x14ac:dyDescent="0.25">
      <c r="A107">
        <v>19.399999999999999</v>
      </c>
      <c r="B107">
        <v>19.399999999999999</v>
      </c>
      <c r="E107">
        <v>106</v>
      </c>
      <c r="F107">
        <f t="shared" si="1"/>
        <v>19.133200000000002</v>
      </c>
    </row>
    <row r="108" spans="1:6" x14ac:dyDescent="0.25">
      <c r="A108">
        <v>19.399999999999999</v>
      </c>
      <c r="B108">
        <v>19.399999999999999</v>
      </c>
      <c r="E108">
        <v>107</v>
      </c>
      <c r="F108">
        <f t="shared" si="1"/>
        <v>19.2074</v>
      </c>
    </row>
    <row r="109" spans="1:6" x14ac:dyDescent="0.25">
      <c r="A109">
        <v>19.399999999999999</v>
      </c>
      <c r="B109">
        <v>19.399999999999999</v>
      </c>
      <c r="E109">
        <v>108</v>
      </c>
      <c r="F109">
        <f t="shared" si="1"/>
        <v>19.281600000000001</v>
      </c>
    </row>
    <row r="110" spans="1:6" x14ac:dyDescent="0.25">
      <c r="A110">
        <v>19.600000000000001</v>
      </c>
      <c r="B110">
        <v>19.600000000000001</v>
      </c>
      <c r="E110">
        <v>109</v>
      </c>
      <c r="F110">
        <f t="shared" si="1"/>
        <v>19.355800000000002</v>
      </c>
    </row>
    <row r="111" spans="1:6" x14ac:dyDescent="0.25">
      <c r="A111">
        <v>19.8</v>
      </c>
      <c r="B111">
        <v>19.8</v>
      </c>
      <c r="E111">
        <v>110</v>
      </c>
      <c r="F111">
        <f t="shared" si="1"/>
        <v>19.43</v>
      </c>
    </row>
    <row r="112" spans="1:6" x14ac:dyDescent="0.25">
      <c r="A112">
        <v>19.899999999999999</v>
      </c>
      <c r="B112">
        <v>19.899999999999999</v>
      </c>
      <c r="E112">
        <v>111</v>
      </c>
      <c r="F112">
        <f t="shared" si="1"/>
        <v>19.504200000000001</v>
      </c>
    </row>
    <row r="113" spans="1:6" x14ac:dyDescent="0.25">
      <c r="A113">
        <v>19.899999999999999</v>
      </c>
      <c r="B113">
        <v>19.899999999999999</v>
      </c>
      <c r="E113">
        <v>112</v>
      </c>
      <c r="F113">
        <f t="shared" si="1"/>
        <v>19.578400000000002</v>
      </c>
    </row>
    <row r="114" spans="1:6" x14ac:dyDescent="0.25">
      <c r="A114">
        <v>20</v>
      </c>
      <c r="B114">
        <v>20</v>
      </c>
      <c r="E114">
        <v>113</v>
      </c>
      <c r="F114">
        <f t="shared" si="1"/>
        <v>19.6526</v>
      </c>
    </row>
    <row r="115" spans="1:6" x14ac:dyDescent="0.25">
      <c r="A115">
        <v>20</v>
      </c>
      <c r="B115">
        <v>20</v>
      </c>
      <c r="E115">
        <v>114</v>
      </c>
      <c r="F115">
        <f t="shared" si="1"/>
        <v>19.726800000000001</v>
      </c>
    </row>
    <row r="116" spans="1:6" x14ac:dyDescent="0.25">
      <c r="A116">
        <v>20</v>
      </c>
      <c r="B116">
        <v>20</v>
      </c>
      <c r="E116">
        <v>115</v>
      </c>
      <c r="F116">
        <f t="shared" si="1"/>
        <v>19.801000000000002</v>
      </c>
    </row>
    <row r="117" spans="1:6" x14ac:dyDescent="0.25">
      <c r="A117">
        <v>20</v>
      </c>
      <c r="B117">
        <v>20</v>
      </c>
      <c r="E117">
        <v>116</v>
      </c>
      <c r="F117">
        <f t="shared" si="1"/>
        <v>19.8752</v>
      </c>
    </row>
    <row r="118" spans="1:6" x14ac:dyDescent="0.25">
      <c r="A118">
        <v>20.100000000000001</v>
      </c>
      <c r="B118">
        <v>20.100000000000001</v>
      </c>
      <c r="E118">
        <v>117</v>
      </c>
      <c r="F118">
        <f t="shared" si="1"/>
        <v>19.949400000000001</v>
      </c>
    </row>
    <row r="119" spans="1:6" x14ac:dyDescent="0.25">
      <c r="A119">
        <v>20.2</v>
      </c>
      <c r="B119">
        <v>20.2</v>
      </c>
      <c r="E119">
        <v>118</v>
      </c>
      <c r="F119">
        <f t="shared" si="1"/>
        <v>20.023600000000002</v>
      </c>
    </row>
    <row r="120" spans="1:6" x14ac:dyDescent="0.25">
      <c r="A120">
        <v>20.2</v>
      </c>
      <c r="B120">
        <v>20.2</v>
      </c>
      <c r="E120">
        <v>119</v>
      </c>
      <c r="F120">
        <f t="shared" si="1"/>
        <v>20.097799999999999</v>
      </c>
    </row>
    <row r="121" spans="1:6" x14ac:dyDescent="0.25">
      <c r="A121">
        <v>20.399999999999999</v>
      </c>
      <c r="B121">
        <v>20.399999999999999</v>
      </c>
      <c r="E121">
        <v>120</v>
      </c>
      <c r="F121">
        <f t="shared" si="1"/>
        <v>20.172000000000001</v>
      </c>
    </row>
    <row r="122" spans="1:6" x14ac:dyDescent="0.25">
      <c r="A122">
        <v>20.399999999999999</v>
      </c>
      <c r="B122">
        <v>20.399999999999999</v>
      </c>
      <c r="E122">
        <v>121</v>
      </c>
      <c r="F122">
        <f t="shared" si="1"/>
        <v>20.246200000000002</v>
      </c>
    </row>
    <row r="123" spans="1:6" x14ac:dyDescent="0.25">
      <c r="A123">
        <v>20.399999999999999</v>
      </c>
      <c r="B123">
        <v>20.399999999999999</v>
      </c>
      <c r="E123">
        <v>122</v>
      </c>
      <c r="F123">
        <f t="shared" si="1"/>
        <v>20.320399999999999</v>
      </c>
    </row>
    <row r="124" spans="1:6" x14ac:dyDescent="0.25">
      <c r="A124">
        <v>20.6</v>
      </c>
      <c r="B124">
        <v>20.6</v>
      </c>
      <c r="E124">
        <v>123</v>
      </c>
      <c r="F124">
        <f t="shared" si="1"/>
        <v>20.394600000000001</v>
      </c>
    </row>
    <row r="125" spans="1:6" x14ac:dyDescent="0.25">
      <c r="A125">
        <v>20.7</v>
      </c>
      <c r="B125">
        <v>20.7</v>
      </c>
      <c r="E125">
        <v>124</v>
      </c>
      <c r="F125">
        <f t="shared" si="1"/>
        <v>20.468800000000002</v>
      </c>
    </row>
    <row r="126" spans="1:6" x14ac:dyDescent="0.25">
      <c r="A126">
        <v>20.8</v>
      </c>
      <c r="B126">
        <v>20.8</v>
      </c>
      <c r="E126">
        <v>125</v>
      </c>
      <c r="F126">
        <f t="shared" si="1"/>
        <v>20.542999999999999</v>
      </c>
    </row>
    <row r="127" spans="1:6" x14ac:dyDescent="0.25">
      <c r="A127">
        <v>20.8</v>
      </c>
      <c r="B127">
        <v>20.8</v>
      </c>
      <c r="E127">
        <v>126</v>
      </c>
      <c r="F127">
        <f t="shared" si="1"/>
        <v>20.6172</v>
      </c>
    </row>
    <row r="128" spans="1:6" x14ac:dyDescent="0.25">
      <c r="A128">
        <v>20.9</v>
      </c>
      <c r="B128">
        <v>20.9</v>
      </c>
      <c r="E128">
        <v>127</v>
      </c>
      <c r="F128">
        <f t="shared" si="1"/>
        <v>20.691400000000002</v>
      </c>
    </row>
    <row r="129" spans="1:6" x14ac:dyDescent="0.25">
      <c r="A129">
        <v>20.9</v>
      </c>
      <c r="B129">
        <v>20.9</v>
      </c>
      <c r="E129">
        <v>128</v>
      </c>
      <c r="F129">
        <f t="shared" si="1"/>
        <v>20.765599999999999</v>
      </c>
    </row>
    <row r="130" spans="1:6" x14ac:dyDescent="0.25">
      <c r="A130">
        <v>20.9</v>
      </c>
      <c r="B130">
        <v>20.9</v>
      </c>
      <c r="E130">
        <v>129</v>
      </c>
      <c r="F130">
        <f t="shared" si="1"/>
        <v>20.8398</v>
      </c>
    </row>
    <row r="131" spans="1:6" x14ac:dyDescent="0.25">
      <c r="A131">
        <v>21</v>
      </c>
      <c r="B131">
        <v>21</v>
      </c>
      <c r="E131">
        <v>130</v>
      </c>
      <c r="F131">
        <f t="shared" ref="F131:F194" si="2">E131*0.0742+11.268</f>
        <v>20.914000000000001</v>
      </c>
    </row>
    <row r="132" spans="1:6" x14ac:dyDescent="0.25">
      <c r="A132">
        <v>21</v>
      </c>
      <c r="B132">
        <v>21</v>
      </c>
      <c r="E132">
        <v>131</v>
      </c>
      <c r="F132">
        <f t="shared" si="2"/>
        <v>20.988199999999999</v>
      </c>
    </row>
    <row r="133" spans="1:6" x14ac:dyDescent="0.25">
      <c r="A133">
        <v>21</v>
      </c>
      <c r="B133">
        <v>21</v>
      </c>
      <c r="E133">
        <v>132</v>
      </c>
      <c r="F133">
        <f t="shared" si="2"/>
        <v>21.0624</v>
      </c>
    </row>
    <row r="134" spans="1:6" x14ac:dyDescent="0.25">
      <c r="A134">
        <v>21.2</v>
      </c>
      <c r="B134">
        <v>21.2</v>
      </c>
      <c r="E134">
        <v>133</v>
      </c>
      <c r="F134">
        <f t="shared" si="2"/>
        <v>21.136600000000001</v>
      </c>
    </row>
    <row r="135" spans="1:6" x14ac:dyDescent="0.25">
      <c r="A135">
        <v>21.2</v>
      </c>
      <c r="B135">
        <v>21.2</v>
      </c>
      <c r="E135">
        <v>134</v>
      </c>
      <c r="F135">
        <f t="shared" si="2"/>
        <v>21.210799999999999</v>
      </c>
    </row>
    <row r="136" spans="1:6" x14ac:dyDescent="0.25">
      <c r="A136">
        <v>21.2</v>
      </c>
      <c r="B136">
        <v>21.2</v>
      </c>
      <c r="E136">
        <v>135</v>
      </c>
      <c r="F136">
        <f t="shared" si="2"/>
        <v>21.285</v>
      </c>
    </row>
    <row r="137" spans="1:6" x14ac:dyDescent="0.25">
      <c r="A137">
        <v>21.2</v>
      </c>
      <c r="B137">
        <v>21.2</v>
      </c>
      <c r="E137">
        <v>136</v>
      </c>
      <c r="F137">
        <f t="shared" si="2"/>
        <v>21.359200000000001</v>
      </c>
    </row>
    <row r="138" spans="1:6" x14ac:dyDescent="0.25">
      <c r="A138">
        <v>21.4</v>
      </c>
      <c r="B138">
        <v>21.4</v>
      </c>
      <c r="E138">
        <v>137</v>
      </c>
      <c r="F138">
        <f t="shared" si="2"/>
        <v>21.433399999999999</v>
      </c>
    </row>
    <row r="139" spans="1:6" x14ac:dyDescent="0.25">
      <c r="A139">
        <v>21.5</v>
      </c>
      <c r="B139">
        <v>21.5</v>
      </c>
      <c r="E139">
        <v>138</v>
      </c>
      <c r="F139">
        <f t="shared" si="2"/>
        <v>21.507600000000004</v>
      </c>
    </row>
    <row r="140" spans="1:6" x14ac:dyDescent="0.25">
      <c r="A140">
        <v>21.6</v>
      </c>
      <c r="B140">
        <v>21.6</v>
      </c>
      <c r="E140">
        <v>139</v>
      </c>
      <c r="F140">
        <f t="shared" si="2"/>
        <v>21.581800000000001</v>
      </c>
    </row>
    <row r="141" spans="1:6" x14ac:dyDescent="0.25">
      <c r="A141">
        <v>21.7</v>
      </c>
      <c r="B141">
        <v>21.7</v>
      </c>
      <c r="E141">
        <v>140</v>
      </c>
      <c r="F141">
        <f t="shared" si="2"/>
        <v>21.655999999999999</v>
      </c>
    </row>
    <row r="142" spans="1:6" x14ac:dyDescent="0.25">
      <c r="A142">
        <v>21.8</v>
      </c>
      <c r="B142">
        <v>21.8</v>
      </c>
      <c r="E142">
        <v>141</v>
      </c>
      <c r="F142">
        <f t="shared" si="2"/>
        <v>21.730200000000004</v>
      </c>
    </row>
    <row r="143" spans="1:6" x14ac:dyDescent="0.25">
      <c r="A143">
        <v>21.8</v>
      </c>
      <c r="B143">
        <v>21.8</v>
      </c>
      <c r="E143">
        <v>142</v>
      </c>
      <c r="F143">
        <f t="shared" si="2"/>
        <v>21.804400000000001</v>
      </c>
    </row>
    <row r="144" spans="1:6" x14ac:dyDescent="0.25">
      <c r="A144">
        <v>21.8</v>
      </c>
      <c r="B144">
        <v>21.8</v>
      </c>
      <c r="E144">
        <v>143</v>
      </c>
      <c r="F144">
        <f t="shared" si="2"/>
        <v>21.878599999999999</v>
      </c>
    </row>
    <row r="145" spans="1:6" x14ac:dyDescent="0.25">
      <c r="A145">
        <v>21.9</v>
      </c>
      <c r="B145">
        <v>21.9</v>
      </c>
      <c r="E145">
        <v>144</v>
      </c>
      <c r="F145">
        <f t="shared" si="2"/>
        <v>21.952800000000003</v>
      </c>
    </row>
    <row r="146" spans="1:6" x14ac:dyDescent="0.25">
      <c r="A146">
        <v>21.9</v>
      </c>
      <c r="B146">
        <v>21.9</v>
      </c>
      <c r="E146">
        <v>145</v>
      </c>
      <c r="F146">
        <f t="shared" si="2"/>
        <v>22.027000000000001</v>
      </c>
    </row>
    <row r="147" spans="1:6" x14ac:dyDescent="0.25">
      <c r="A147">
        <v>22</v>
      </c>
      <c r="B147">
        <v>22</v>
      </c>
      <c r="E147">
        <v>146</v>
      </c>
      <c r="F147">
        <f t="shared" si="2"/>
        <v>22.101199999999999</v>
      </c>
    </row>
    <row r="148" spans="1:6" x14ac:dyDescent="0.25">
      <c r="A148">
        <v>22.1</v>
      </c>
      <c r="B148">
        <v>22.1</v>
      </c>
      <c r="E148">
        <v>147</v>
      </c>
      <c r="F148">
        <f t="shared" si="2"/>
        <v>22.175400000000003</v>
      </c>
    </row>
    <row r="149" spans="1:6" x14ac:dyDescent="0.25">
      <c r="A149">
        <v>22.2</v>
      </c>
      <c r="B149">
        <v>22.2</v>
      </c>
      <c r="E149">
        <v>148</v>
      </c>
      <c r="F149">
        <f t="shared" si="2"/>
        <v>22.249600000000001</v>
      </c>
    </row>
    <row r="150" spans="1:6" x14ac:dyDescent="0.25">
      <c r="A150">
        <v>22.4</v>
      </c>
      <c r="B150">
        <v>22.4</v>
      </c>
      <c r="E150">
        <v>149</v>
      </c>
      <c r="F150">
        <f t="shared" si="2"/>
        <v>22.323799999999999</v>
      </c>
    </row>
    <row r="151" spans="1:6" x14ac:dyDescent="0.25">
      <c r="A151">
        <v>22.6</v>
      </c>
      <c r="B151">
        <v>22.6</v>
      </c>
      <c r="E151">
        <v>150</v>
      </c>
      <c r="F151">
        <f t="shared" si="2"/>
        <v>22.398000000000003</v>
      </c>
    </row>
    <row r="152" spans="1:6" x14ac:dyDescent="0.25">
      <c r="A152">
        <v>22.6</v>
      </c>
      <c r="B152">
        <v>22.6</v>
      </c>
      <c r="E152">
        <v>151</v>
      </c>
      <c r="F152">
        <f t="shared" si="2"/>
        <v>22.472200000000001</v>
      </c>
    </row>
    <row r="153" spans="1:6" x14ac:dyDescent="0.25">
      <c r="A153">
        <v>22.7</v>
      </c>
      <c r="B153">
        <v>22.7</v>
      </c>
      <c r="E153">
        <v>152</v>
      </c>
      <c r="F153">
        <f t="shared" si="2"/>
        <v>22.546399999999998</v>
      </c>
    </row>
    <row r="154" spans="1:6" x14ac:dyDescent="0.25">
      <c r="A154">
        <v>22.7</v>
      </c>
      <c r="B154">
        <v>22.7</v>
      </c>
      <c r="E154">
        <v>153</v>
      </c>
      <c r="F154">
        <f t="shared" si="2"/>
        <v>22.620600000000003</v>
      </c>
    </row>
    <row r="155" spans="1:6" x14ac:dyDescent="0.25">
      <c r="A155">
        <v>22.7</v>
      </c>
      <c r="B155">
        <v>22.7</v>
      </c>
      <c r="E155">
        <v>154</v>
      </c>
      <c r="F155">
        <f t="shared" si="2"/>
        <v>22.694800000000001</v>
      </c>
    </row>
    <row r="156" spans="1:6" x14ac:dyDescent="0.25">
      <c r="A156">
        <v>22.7</v>
      </c>
      <c r="B156">
        <v>22.7</v>
      </c>
      <c r="E156">
        <v>155</v>
      </c>
      <c r="F156">
        <f t="shared" si="2"/>
        <v>22.768999999999998</v>
      </c>
    </row>
    <row r="157" spans="1:6" x14ac:dyDescent="0.25">
      <c r="A157">
        <v>22.7</v>
      </c>
      <c r="B157">
        <v>22.7</v>
      </c>
      <c r="E157">
        <v>156</v>
      </c>
      <c r="F157">
        <f t="shared" si="2"/>
        <v>22.843200000000003</v>
      </c>
    </row>
    <row r="158" spans="1:6" x14ac:dyDescent="0.25">
      <c r="A158">
        <v>22.7</v>
      </c>
      <c r="B158">
        <v>22.7</v>
      </c>
      <c r="E158">
        <v>157</v>
      </c>
      <c r="F158">
        <f t="shared" si="2"/>
        <v>22.917400000000001</v>
      </c>
    </row>
    <row r="159" spans="1:6" x14ac:dyDescent="0.25">
      <c r="A159">
        <v>22.9</v>
      </c>
      <c r="B159">
        <v>22.9</v>
      </c>
      <c r="E159">
        <v>158</v>
      </c>
      <c r="F159">
        <f t="shared" si="2"/>
        <v>22.991600000000002</v>
      </c>
    </row>
    <row r="160" spans="1:6" x14ac:dyDescent="0.25">
      <c r="A160">
        <v>22.9</v>
      </c>
      <c r="B160">
        <v>22.9</v>
      </c>
      <c r="E160">
        <v>159</v>
      </c>
      <c r="F160">
        <f t="shared" si="2"/>
        <v>23.065800000000003</v>
      </c>
    </row>
    <row r="161" spans="1:6" x14ac:dyDescent="0.25">
      <c r="A161">
        <v>23</v>
      </c>
      <c r="B161">
        <v>23</v>
      </c>
      <c r="E161">
        <v>160</v>
      </c>
      <c r="F161">
        <f t="shared" si="2"/>
        <v>23.14</v>
      </c>
    </row>
    <row r="162" spans="1:6" x14ac:dyDescent="0.25">
      <c r="A162">
        <v>23</v>
      </c>
      <c r="B162">
        <v>23</v>
      </c>
      <c r="E162">
        <v>161</v>
      </c>
      <c r="F162">
        <f t="shared" si="2"/>
        <v>23.214200000000002</v>
      </c>
    </row>
    <row r="163" spans="1:6" x14ac:dyDescent="0.25">
      <c r="A163">
        <v>23.1</v>
      </c>
      <c r="B163">
        <v>23.1</v>
      </c>
      <c r="E163">
        <v>162</v>
      </c>
      <c r="F163">
        <f t="shared" si="2"/>
        <v>23.288400000000003</v>
      </c>
    </row>
    <row r="164" spans="1:6" x14ac:dyDescent="0.25">
      <c r="A164">
        <v>23.2</v>
      </c>
      <c r="B164">
        <v>23.2</v>
      </c>
      <c r="E164">
        <v>163</v>
      </c>
      <c r="F164">
        <f t="shared" si="2"/>
        <v>23.3626</v>
      </c>
    </row>
    <row r="165" spans="1:6" x14ac:dyDescent="0.25">
      <c r="A165">
        <v>23.3</v>
      </c>
      <c r="B165">
        <v>23.3</v>
      </c>
      <c r="E165">
        <v>164</v>
      </c>
      <c r="F165">
        <f t="shared" si="2"/>
        <v>23.436800000000002</v>
      </c>
    </row>
    <row r="166" spans="1:6" x14ac:dyDescent="0.25">
      <c r="A166">
        <v>23.3</v>
      </c>
      <c r="B166">
        <v>23.3</v>
      </c>
      <c r="E166">
        <v>165</v>
      </c>
      <c r="F166">
        <f t="shared" si="2"/>
        <v>23.511000000000003</v>
      </c>
    </row>
    <row r="167" spans="1:6" x14ac:dyDescent="0.25">
      <c r="A167">
        <v>23.4</v>
      </c>
      <c r="B167">
        <v>23.4</v>
      </c>
      <c r="E167">
        <v>166</v>
      </c>
      <c r="F167">
        <f t="shared" si="2"/>
        <v>23.5852</v>
      </c>
    </row>
    <row r="168" spans="1:6" x14ac:dyDescent="0.25">
      <c r="A168">
        <v>23.5</v>
      </c>
      <c r="B168">
        <v>23.5</v>
      </c>
      <c r="E168">
        <v>167</v>
      </c>
      <c r="F168">
        <f t="shared" si="2"/>
        <v>23.659400000000002</v>
      </c>
    </row>
    <row r="169" spans="1:6" x14ac:dyDescent="0.25">
      <c r="A169">
        <v>23.6</v>
      </c>
      <c r="B169">
        <v>23.6</v>
      </c>
      <c r="E169">
        <v>168</v>
      </c>
      <c r="F169">
        <f t="shared" si="2"/>
        <v>23.733600000000003</v>
      </c>
    </row>
    <row r="170" spans="1:6" x14ac:dyDescent="0.25">
      <c r="A170">
        <v>23.7</v>
      </c>
      <c r="B170">
        <v>23.7</v>
      </c>
      <c r="E170">
        <v>169</v>
      </c>
      <c r="F170">
        <f t="shared" si="2"/>
        <v>23.8078</v>
      </c>
    </row>
    <row r="171" spans="1:6" x14ac:dyDescent="0.25">
      <c r="A171">
        <v>23.9</v>
      </c>
      <c r="B171">
        <v>23.9</v>
      </c>
      <c r="E171">
        <v>170</v>
      </c>
      <c r="F171">
        <f t="shared" si="2"/>
        <v>23.882000000000001</v>
      </c>
    </row>
    <row r="172" spans="1:6" x14ac:dyDescent="0.25">
      <c r="A172">
        <v>23.9</v>
      </c>
      <c r="B172">
        <v>23.9</v>
      </c>
      <c r="E172">
        <v>171</v>
      </c>
      <c r="F172">
        <f t="shared" si="2"/>
        <v>23.956200000000003</v>
      </c>
    </row>
    <row r="173" spans="1:6" x14ac:dyDescent="0.25">
      <c r="A173">
        <v>23.9</v>
      </c>
      <c r="B173">
        <v>23.9</v>
      </c>
      <c r="E173">
        <v>172</v>
      </c>
      <c r="F173">
        <f t="shared" si="2"/>
        <v>24.0304</v>
      </c>
    </row>
    <row r="174" spans="1:6" x14ac:dyDescent="0.25">
      <c r="A174">
        <v>24</v>
      </c>
      <c r="B174">
        <v>24</v>
      </c>
      <c r="E174">
        <v>173</v>
      </c>
      <c r="F174">
        <f t="shared" si="2"/>
        <v>24.104600000000001</v>
      </c>
    </row>
    <row r="175" spans="1:6" x14ac:dyDescent="0.25">
      <c r="A175">
        <v>24.1</v>
      </c>
      <c r="B175">
        <v>24.1</v>
      </c>
      <c r="E175">
        <v>174</v>
      </c>
      <c r="F175">
        <f t="shared" si="2"/>
        <v>24.178800000000003</v>
      </c>
    </row>
    <row r="176" spans="1:6" x14ac:dyDescent="0.25">
      <c r="A176">
        <v>24.4</v>
      </c>
      <c r="B176">
        <v>24.4</v>
      </c>
      <c r="E176">
        <v>175</v>
      </c>
      <c r="F176">
        <f t="shared" si="2"/>
        <v>24.253</v>
      </c>
    </row>
    <row r="177" spans="1:6" x14ac:dyDescent="0.25">
      <c r="A177">
        <v>24.4</v>
      </c>
      <c r="B177">
        <v>24.4</v>
      </c>
      <c r="E177">
        <v>176</v>
      </c>
      <c r="F177">
        <f t="shared" si="2"/>
        <v>24.327200000000001</v>
      </c>
    </row>
    <row r="178" spans="1:6" x14ac:dyDescent="0.25">
      <c r="A178">
        <v>24.4</v>
      </c>
      <c r="B178">
        <v>24.4</v>
      </c>
      <c r="E178">
        <v>177</v>
      </c>
      <c r="F178">
        <f t="shared" si="2"/>
        <v>24.401400000000002</v>
      </c>
    </row>
    <row r="179" spans="1:6" x14ac:dyDescent="0.25">
      <c r="A179">
        <v>24.5</v>
      </c>
      <c r="B179">
        <v>24.5</v>
      </c>
      <c r="E179">
        <v>178</v>
      </c>
      <c r="F179">
        <f t="shared" si="2"/>
        <v>24.4756</v>
      </c>
    </row>
    <row r="180" spans="1:6" x14ac:dyDescent="0.25">
      <c r="A180">
        <v>24.5</v>
      </c>
      <c r="B180">
        <v>24.5</v>
      </c>
      <c r="E180">
        <v>179</v>
      </c>
      <c r="F180">
        <f t="shared" si="2"/>
        <v>24.549800000000001</v>
      </c>
    </row>
    <row r="181" spans="1:6" x14ac:dyDescent="0.25">
      <c r="A181">
        <v>24.6</v>
      </c>
      <c r="B181">
        <v>24.6</v>
      </c>
      <c r="E181">
        <v>180</v>
      </c>
      <c r="F181">
        <f t="shared" si="2"/>
        <v>24.624000000000002</v>
      </c>
    </row>
    <row r="182" spans="1:6" x14ac:dyDescent="0.25">
      <c r="A182">
        <v>24.7</v>
      </c>
      <c r="B182">
        <v>24.7</v>
      </c>
      <c r="E182">
        <v>181</v>
      </c>
      <c r="F182">
        <f t="shared" si="2"/>
        <v>24.6982</v>
      </c>
    </row>
    <row r="183" spans="1:6" x14ac:dyDescent="0.25">
      <c r="A183">
        <v>25</v>
      </c>
      <c r="B183">
        <v>25</v>
      </c>
      <c r="E183">
        <v>182</v>
      </c>
      <c r="F183">
        <f t="shared" si="2"/>
        <v>24.772400000000001</v>
      </c>
    </row>
    <row r="184" spans="1:6" x14ac:dyDescent="0.25">
      <c r="A184">
        <v>25</v>
      </c>
      <c r="B184">
        <v>25</v>
      </c>
      <c r="E184">
        <v>183</v>
      </c>
      <c r="F184">
        <f t="shared" si="2"/>
        <v>24.846600000000002</v>
      </c>
    </row>
    <row r="185" spans="1:6" x14ac:dyDescent="0.25">
      <c r="A185">
        <v>25</v>
      </c>
      <c r="B185">
        <v>25</v>
      </c>
      <c r="E185">
        <v>184</v>
      </c>
      <c r="F185">
        <f t="shared" si="2"/>
        <v>24.9208</v>
      </c>
    </row>
    <row r="186" spans="1:6" x14ac:dyDescent="0.25">
      <c r="A186">
        <v>25</v>
      </c>
      <c r="B186">
        <v>25</v>
      </c>
      <c r="E186">
        <v>185</v>
      </c>
      <c r="F186">
        <f t="shared" si="2"/>
        <v>24.995000000000001</v>
      </c>
    </row>
    <row r="187" spans="1:6" x14ac:dyDescent="0.25">
      <c r="A187">
        <v>25</v>
      </c>
      <c r="B187">
        <v>25</v>
      </c>
      <c r="E187">
        <v>186</v>
      </c>
      <c r="F187">
        <f t="shared" si="2"/>
        <v>25.069200000000002</v>
      </c>
    </row>
    <row r="188" spans="1:6" x14ac:dyDescent="0.25">
      <c r="A188">
        <v>25.1</v>
      </c>
      <c r="B188">
        <v>25.1</v>
      </c>
      <c r="E188">
        <v>187</v>
      </c>
      <c r="F188">
        <f t="shared" si="2"/>
        <v>25.1434</v>
      </c>
    </row>
    <row r="189" spans="1:6" x14ac:dyDescent="0.25">
      <c r="A189">
        <v>25.2</v>
      </c>
      <c r="B189">
        <v>25.2</v>
      </c>
      <c r="E189">
        <v>188</v>
      </c>
      <c r="F189">
        <f t="shared" si="2"/>
        <v>25.217600000000001</v>
      </c>
    </row>
    <row r="190" spans="1:6" x14ac:dyDescent="0.25">
      <c r="A190">
        <v>25.3</v>
      </c>
      <c r="B190">
        <v>25.3</v>
      </c>
      <c r="E190">
        <v>189</v>
      </c>
      <c r="F190">
        <f t="shared" si="2"/>
        <v>25.291800000000002</v>
      </c>
    </row>
    <row r="191" spans="1:6" x14ac:dyDescent="0.25">
      <c r="A191">
        <v>25.3</v>
      </c>
      <c r="B191">
        <v>25.3</v>
      </c>
      <c r="E191">
        <v>190</v>
      </c>
      <c r="F191">
        <f t="shared" si="2"/>
        <v>25.366</v>
      </c>
    </row>
    <row r="192" spans="1:6" x14ac:dyDescent="0.25">
      <c r="A192">
        <v>25.3</v>
      </c>
      <c r="B192">
        <v>25.3</v>
      </c>
      <c r="E192">
        <v>191</v>
      </c>
      <c r="F192">
        <f t="shared" si="2"/>
        <v>25.440200000000001</v>
      </c>
    </row>
    <row r="193" spans="1:6" x14ac:dyDescent="0.25">
      <c r="A193">
        <v>25.4</v>
      </c>
      <c r="B193">
        <v>25.4</v>
      </c>
      <c r="E193">
        <v>192</v>
      </c>
      <c r="F193">
        <f t="shared" si="2"/>
        <v>25.514400000000002</v>
      </c>
    </row>
    <row r="194" spans="1:6" x14ac:dyDescent="0.25">
      <c r="A194">
        <v>25.4</v>
      </c>
      <c r="B194">
        <v>25.4</v>
      </c>
      <c r="E194">
        <v>193</v>
      </c>
      <c r="F194">
        <f t="shared" si="2"/>
        <v>25.5886</v>
      </c>
    </row>
    <row r="195" spans="1:6" x14ac:dyDescent="0.25">
      <c r="A195">
        <v>25.4</v>
      </c>
      <c r="B195">
        <v>25.4</v>
      </c>
      <c r="E195">
        <v>194</v>
      </c>
      <c r="F195">
        <f t="shared" ref="F195:F258" si="3">E195*0.0742+11.268</f>
        <v>25.662800000000001</v>
      </c>
    </row>
    <row r="196" spans="1:6" x14ac:dyDescent="0.25">
      <c r="A196">
        <v>25.4</v>
      </c>
      <c r="B196">
        <v>25.4</v>
      </c>
      <c r="E196">
        <v>195</v>
      </c>
      <c r="F196">
        <f t="shared" si="3"/>
        <v>25.737000000000002</v>
      </c>
    </row>
    <row r="197" spans="1:6" x14ac:dyDescent="0.25">
      <c r="A197">
        <v>25.5</v>
      </c>
      <c r="B197">
        <v>25.5</v>
      </c>
      <c r="E197">
        <v>196</v>
      </c>
      <c r="F197">
        <f t="shared" si="3"/>
        <v>25.811199999999999</v>
      </c>
    </row>
    <row r="198" spans="1:6" x14ac:dyDescent="0.25">
      <c r="A198">
        <v>25.6</v>
      </c>
      <c r="B198">
        <v>25.6</v>
      </c>
      <c r="E198">
        <v>197</v>
      </c>
      <c r="F198">
        <f t="shared" si="3"/>
        <v>25.885400000000001</v>
      </c>
    </row>
    <row r="199" spans="1:6" x14ac:dyDescent="0.25">
      <c r="A199">
        <v>25.6</v>
      </c>
      <c r="B199">
        <v>25.6</v>
      </c>
      <c r="E199">
        <v>198</v>
      </c>
      <c r="F199">
        <f t="shared" si="3"/>
        <v>25.959600000000002</v>
      </c>
    </row>
    <row r="200" spans="1:6" x14ac:dyDescent="0.25">
      <c r="A200">
        <v>25.6</v>
      </c>
      <c r="B200">
        <v>25.6</v>
      </c>
      <c r="E200">
        <v>199</v>
      </c>
      <c r="F200">
        <f t="shared" si="3"/>
        <v>26.033799999999999</v>
      </c>
    </row>
    <row r="201" spans="1:6" x14ac:dyDescent="0.25">
      <c r="A201">
        <v>25.7</v>
      </c>
      <c r="B201">
        <v>25.7</v>
      </c>
      <c r="E201">
        <v>200</v>
      </c>
      <c r="F201">
        <f t="shared" si="3"/>
        <v>26.108000000000001</v>
      </c>
    </row>
    <row r="202" spans="1:6" x14ac:dyDescent="0.25">
      <c r="A202">
        <v>25.8</v>
      </c>
      <c r="B202">
        <v>25.8</v>
      </c>
      <c r="E202">
        <v>201</v>
      </c>
      <c r="F202">
        <f t="shared" si="3"/>
        <v>26.182200000000002</v>
      </c>
    </row>
    <row r="203" spans="1:6" x14ac:dyDescent="0.25">
      <c r="A203">
        <v>25.8</v>
      </c>
      <c r="B203">
        <v>25.8</v>
      </c>
      <c r="E203">
        <v>202</v>
      </c>
      <c r="F203">
        <f t="shared" si="3"/>
        <v>26.256399999999999</v>
      </c>
    </row>
    <row r="204" spans="1:6" x14ac:dyDescent="0.25">
      <c r="A204">
        <v>26</v>
      </c>
      <c r="B204">
        <v>26</v>
      </c>
      <c r="E204">
        <v>203</v>
      </c>
      <c r="F204">
        <f t="shared" si="3"/>
        <v>26.3306</v>
      </c>
    </row>
    <row r="205" spans="1:6" x14ac:dyDescent="0.25">
      <c r="A205">
        <v>26</v>
      </c>
      <c r="B205">
        <v>26</v>
      </c>
      <c r="E205">
        <v>204</v>
      </c>
      <c r="F205">
        <f t="shared" si="3"/>
        <v>26.404800000000002</v>
      </c>
    </row>
    <row r="206" spans="1:6" x14ac:dyDescent="0.25">
      <c r="A206">
        <v>26.2</v>
      </c>
      <c r="B206">
        <v>26.2</v>
      </c>
      <c r="E206">
        <v>205</v>
      </c>
      <c r="F206">
        <f t="shared" si="3"/>
        <v>26.478999999999999</v>
      </c>
    </row>
    <row r="207" spans="1:6" x14ac:dyDescent="0.25">
      <c r="A207">
        <v>26.2</v>
      </c>
      <c r="B207">
        <v>26.2</v>
      </c>
      <c r="E207">
        <v>206</v>
      </c>
      <c r="F207">
        <f t="shared" si="3"/>
        <v>26.5532</v>
      </c>
    </row>
    <row r="208" spans="1:6" x14ac:dyDescent="0.25">
      <c r="A208">
        <v>26.4</v>
      </c>
      <c r="B208">
        <v>26.4</v>
      </c>
      <c r="E208">
        <v>207</v>
      </c>
      <c r="F208">
        <f t="shared" si="3"/>
        <v>26.627400000000002</v>
      </c>
    </row>
    <row r="209" spans="1:6" x14ac:dyDescent="0.25">
      <c r="A209">
        <v>26.4</v>
      </c>
      <c r="B209">
        <v>26.4</v>
      </c>
      <c r="E209">
        <v>208</v>
      </c>
      <c r="F209">
        <f t="shared" si="3"/>
        <v>26.701599999999999</v>
      </c>
    </row>
    <row r="210" spans="1:6" x14ac:dyDescent="0.25">
      <c r="A210">
        <v>26.5</v>
      </c>
      <c r="B210">
        <v>26.5</v>
      </c>
      <c r="E210">
        <v>209</v>
      </c>
      <c r="F210">
        <f t="shared" si="3"/>
        <v>26.7758</v>
      </c>
    </row>
    <row r="211" spans="1:6" x14ac:dyDescent="0.25">
      <c r="A211">
        <v>26.5</v>
      </c>
      <c r="B211">
        <v>26.5</v>
      </c>
      <c r="E211">
        <v>210</v>
      </c>
      <c r="F211">
        <f t="shared" si="3"/>
        <v>26.85</v>
      </c>
    </row>
    <row r="212" spans="1:6" x14ac:dyDescent="0.25">
      <c r="A212">
        <v>26.5</v>
      </c>
      <c r="B212">
        <v>26.5</v>
      </c>
      <c r="E212">
        <v>211</v>
      </c>
      <c r="F212">
        <f t="shared" si="3"/>
        <v>26.924199999999999</v>
      </c>
    </row>
    <row r="213" spans="1:6" x14ac:dyDescent="0.25">
      <c r="A213">
        <v>26.6</v>
      </c>
      <c r="B213">
        <v>26.6</v>
      </c>
      <c r="E213">
        <v>212</v>
      </c>
      <c r="F213">
        <f t="shared" si="3"/>
        <v>26.998400000000004</v>
      </c>
    </row>
    <row r="214" spans="1:6" x14ac:dyDescent="0.25">
      <c r="A214">
        <v>26.7</v>
      </c>
      <c r="B214">
        <v>26.7</v>
      </c>
      <c r="E214">
        <v>213</v>
      </c>
      <c r="F214">
        <f t="shared" si="3"/>
        <v>27.072600000000001</v>
      </c>
    </row>
    <row r="215" spans="1:6" x14ac:dyDescent="0.25">
      <c r="A215">
        <v>26.7</v>
      </c>
      <c r="B215">
        <v>26.7</v>
      </c>
      <c r="E215">
        <v>214</v>
      </c>
      <c r="F215">
        <f t="shared" si="3"/>
        <v>27.146799999999999</v>
      </c>
    </row>
    <row r="216" spans="1:6" x14ac:dyDescent="0.25">
      <c r="A216">
        <v>26.8</v>
      </c>
      <c r="B216">
        <v>26.8</v>
      </c>
      <c r="E216">
        <v>215</v>
      </c>
      <c r="F216">
        <f t="shared" si="3"/>
        <v>27.221000000000004</v>
      </c>
    </row>
    <row r="217" spans="1:6" x14ac:dyDescent="0.25">
      <c r="A217">
        <v>27</v>
      </c>
      <c r="B217">
        <v>27</v>
      </c>
      <c r="E217">
        <v>216</v>
      </c>
      <c r="F217">
        <f t="shared" si="3"/>
        <v>27.295200000000001</v>
      </c>
    </row>
    <row r="218" spans="1:6" x14ac:dyDescent="0.25">
      <c r="A218">
        <v>27</v>
      </c>
      <c r="B218">
        <v>27</v>
      </c>
      <c r="E218">
        <v>217</v>
      </c>
      <c r="F218">
        <f t="shared" si="3"/>
        <v>27.369400000000002</v>
      </c>
    </row>
    <row r="219" spans="1:6" x14ac:dyDescent="0.25">
      <c r="A219">
        <v>27.1</v>
      </c>
      <c r="B219">
        <v>27.1</v>
      </c>
      <c r="E219">
        <v>218</v>
      </c>
      <c r="F219">
        <f t="shared" si="3"/>
        <v>27.4436</v>
      </c>
    </row>
    <row r="220" spans="1:6" x14ac:dyDescent="0.25">
      <c r="A220">
        <v>27.3</v>
      </c>
      <c r="B220">
        <v>27.3</v>
      </c>
      <c r="E220">
        <v>219</v>
      </c>
      <c r="F220">
        <f t="shared" si="3"/>
        <v>27.517800000000001</v>
      </c>
    </row>
    <row r="221" spans="1:6" x14ac:dyDescent="0.25">
      <c r="A221">
        <v>27.3</v>
      </c>
      <c r="B221">
        <v>27.3</v>
      </c>
      <c r="E221">
        <v>220</v>
      </c>
      <c r="F221">
        <f t="shared" si="3"/>
        <v>27.592000000000002</v>
      </c>
    </row>
    <row r="222" spans="1:6" x14ac:dyDescent="0.25">
      <c r="A222">
        <v>27.3</v>
      </c>
      <c r="B222">
        <v>27.3</v>
      </c>
      <c r="E222">
        <v>221</v>
      </c>
      <c r="F222">
        <f t="shared" si="3"/>
        <v>27.6662</v>
      </c>
    </row>
    <row r="223" spans="1:6" x14ac:dyDescent="0.25">
      <c r="A223">
        <v>27.3</v>
      </c>
      <c r="B223">
        <v>27.3</v>
      </c>
      <c r="E223">
        <v>222</v>
      </c>
      <c r="F223">
        <f t="shared" si="3"/>
        <v>27.740400000000001</v>
      </c>
    </row>
    <row r="224" spans="1:6" x14ac:dyDescent="0.25">
      <c r="A224">
        <v>27.4</v>
      </c>
      <c r="B224">
        <v>27.4</v>
      </c>
      <c r="E224">
        <v>223</v>
      </c>
      <c r="F224">
        <f t="shared" si="3"/>
        <v>27.814600000000002</v>
      </c>
    </row>
    <row r="225" spans="1:6" x14ac:dyDescent="0.25">
      <c r="A225">
        <v>27.6</v>
      </c>
      <c r="B225">
        <v>27.6</v>
      </c>
      <c r="E225">
        <v>224</v>
      </c>
      <c r="F225">
        <f t="shared" si="3"/>
        <v>27.8888</v>
      </c>
    </row>
    <row r="226" spans="1:6" x14ac:dyDescent="0.25">
      <c r="A226">
        <v>27.8</v>
      </c>
      <c r="B226">
        <v>27.8</v>
      </c>
      <c r="E226">
        <v>225</v>
      </c>
      <c r="F226">
        <f t="shared" si="3"/>
        <v>27.963000000000001</v>
      </c>
    </row>
    <row r="227" spans="1:6" x14ac:dyDescent="0.25">
      <c r="A227">
        <v>28</v>
      </c>
      <c r="B227">
        <v>28</v>
      </c>
      <c r="E227">
        <v>226</v>
      </c>
      <c r="F227">
        <f t="shared" si="3"/>
        <v>28.037200000000002</v>
      </c>
    </row>
    <row r="228" spans="1:6" x14ac:dyDescent="0.25">
      <c r="A228">
        <v>28</v>
      </c>
      <c r="B228">
        <v>28</v>
      </c>
      <c r="E228">
        <v>227</v>
      </c>
      <c r="F228">
        <f t="shared" si="3"/>
        <v>28.1114</v>
      </c>
    </row>
    <row r="229" spans="1:6" x14ac:dyDescent="0.25">
      <c r="A229">
        <v>28.1</v>
      </c>
      <c r="B229">
        <v>28.1</v>
      </c>
      <c r="E229">
        <v>228</v>
      </c>
      <c r="F229">
        <f t="shared" si="3"/>
        <v>28.185600000000001</v>
      </c>
    </row>
    <row r="230" spans="1:6" x14ac:dyDescent="0.25">
      <c r="A230">
        <v>28.1</v>
      </c>
      <c r="B230">
        <v>28.1</v>
      </c>
      <c r="E230">
        <v>229</v>
      </c>
      <c r="F230">
        <f t="shared" si="3"/>
        <v>28.259800000000002</v>
      </c>
    </row>
    <row r="231" spans="1:6" x14ac:dyDescent="0.25">
      <c r="A231">
        <v>28.3</v>
      </c>
      <c r="B231">
        <v>28.3</v>
      </c>
      <c r="E231">
        <v>230</v>
      </c>
      <c r="F231">
        <f t="shared" si="3"/>
        <v>28.334</v>
      </c>
    </row>
    <row r="232" spans="1:6" x14ac:dyDescent="0.25">
      <c r="A232">
        <v>28.5</v>
      </c>
      <c r="B232">
        <v>28.5</v>
      </c>
      <c r="E232">
        <v>231</v>
      </c>
      <c r="F232">
        <f t="shared" si="3"/>
        <v>28.408200000000001</v>
      </c>
    </row>
    <row r="233" spans="1:6" x14ac:dyDescent="0.25">
      <c r="A233">
        <v>28.7</v>
      </c>
      <c r="B233">
        <v>28.7</v>
      </c>
      <c r="E233">
        <v>232</v>
      </c>
      <c r="F233">
        <f t="shared" si="3"/>
        <v>28.482400000000002</v>
      </c>
    </row>
    <row r="234" spans="1:6" x14ac:dyDescent="0.25">
      <c r="A234">
        <v>28.7</v>
      </c>
      <c r="B234">
        <v>28.7</v>
      </c>
      <c r="E234">
        <v>233</v>
      </c>
      <c r="F234">
        <f t="shared" si="3"/>
        <v>28.5566</v>
      </c>
    </row>
    <row r="235" spans="1:6" x14ac:dyDescent="0.25">
      <c r="A235">
        <v>28.8</v>
      </c>
      <c r="B235">
        <v>28.8</v>
      </c>
      <c r="E235">
        <v>234</v>
      </c>
      <c r="F235">
        <f t="shared" si="3"/>
        <v>28.630800000000001</v>
      </c>
    </row>
    <row r="236" spans="1:6" x14ac:dyDescent="0.25">
      <c r="A236">
        <v>28.8</v>
      </c>
      <c r="B236">
        <v>28.8</v>
      </c>
      <c r="E236">
        <v>235</v>
      </c>
      <c r="F236">
        <f t="shared" si="3"/>
        <v>28.705000000000002</v>
      </c>
    </row>
    <row r="237" spans="1:6" x14ac:dyDescent="0.25">
      <c r="A237">
        <v>28.9</v>
      </c>
      <c r="B237">
        <v>28.9</v>
      </c>
      <c r="E237">
        <v>236</v>
      </c>
      <c r="F237">
        <f t="shared" si="3"/>
        <v>28.779199999999999</v>
      </c>
    </row>
    <row r="238" spans="1:6" x14ac:dyDescent="0.25">
      <c r="A238">
        <v>28.9</v>
      </c>
      <c r="B238">
        <v>28.9</v>
      </c>
      <c r="E238">
        <v>237</v>
      </c>
      <c r="F238">
        <f t="shared" si="3"/>
        <v>28.853400000000001</v>
      </c>
    </row>
    <row r="239" spans="1:6" x14ac:dyDescent="0.25">
      <c r="A239">
        <v>28.9</v>
      </c>
      <c r="B239">
        <v>28.9</v>
      </c>
      <c r="E239">
        <v>238</v>
      </c>
      <c r="F239">
        <f t="shared" si="3"/>
        <v>28.927600000000002</v>
      </c>
    </row>
    <row r="240" spans="1:6" x14ac:dyDescent="0.25">
      <c r="A240">
        <v>28.9</v>
      </c>
      <c r="B240">
        <v>28.9</v>
      </c>
      <c r="E240">
        <v>239</v>
      </c>
      <c r="F240">
        <f t="shared" si="3"/>
        <v>29.001800000000003</v>
      </c>
    </row>
    <row r="241" spans="1:6" x14ac:dyDescent="0.25">
      <c r="A241">
        <v>29.3</v>
      </c>
      <c r="B241">
        <v>29.3</v>
      </c>
      <c r="E241">
        <v>240</v>
      </c>
      <c r="F241">
        <f t="shared" si="3"/>
        <v>29.076000000000001</v>
      </c>
    </row>
    <row r="242" spans="1:6" x14ac:dyDescent="0.25">
      <c r="A242">
        <v>29.3</v>
      </c>
      <c r="B242">
        <v>29.3</v>
      </c>
      <c r="E242">
        <v>241</v>
      </c>
      <c r="F242">
        <f t="shared" si="3"/>
        <v>29.150200000000002</v>
      </c>
    </row>
    <row r="243" spans="1:6" x14ac:dyDescent="0.25">
      <c r="A243">
        <v>29.4</v>
      </c>
      <c r="B243">
        <v>29.4</v>
      </c>
      <c r="E243">
        <v>242</v>
      </c>
      <c r="F243">
        <f t="shared" si="3"/>
        <v>29.224400000000003</v>
      </c>
    </row>
    <row r="244" spans="1:6" x14ac:dyDescent="0.25">
      <c r="A244">
        <v>29.4</v>
      </c>
      <c r="B244">
        <v>29.4</v>
      </c>
      <c r="E244">
        <v>243</v>
      </c>
      <c r="F244">
        <f t="shared" si="3"/>
        <v>29.2986</v>
      </c>
    </row>
    <row r="245" spans="1:6" x14ac:dyDescent="0.25">
      <c r="A245">
        <v>29.6</v>
      </c>
      <c r="B245">
        <v>29.6</v>
      </c>
      <c r="E245">
        <v>244</v>
      </c>
      <c r="F245">
        <f t="shared" si="3"/>
        <v>29.372800000000002</v>
      </c>
    </row>
    <row r="246" spans="1:6" x14ac:dyDescent="0.25">
      <c r="A246">
        <v>29.9</v>
      </c>
      <c r="B246">
        <v>29.9</v>
      </c>
      <c r="E246">
        <v>245</v>
      </c>
      <c r="F246">
        <f t="shared" si="3"/>
        <v>29.447000000000003</v>
      </c>
    </row>
    <row r="247" spans="1:6" x14ac:dyDescent="0.25">
      <c r="A247">
        <v>30</v>
      </c>
      <c r="B247">
        <v>30</v>
      </c>
      <c r="E247">
        <v>246</v>
      </c>
      <c r="F247">
        <f t="shared" si="3"/>
        <v>29.5212</v>
      </c>
    </row>
    <row r="248" spans="1:6" x14ac:dyDescent="0.25">
      <c r="A248">
        <v>30</v>
      </c>
      <c r="B248">
        <v>30</v>
      </c>
      <c r="E248">
        <v>247</v>
      </c>
      <c r="F248">
        <f t="shared" si="3"/>
        <v>29.595400000000001</v>
      </c>
    </row>
    <row r="249" spans="1:6" x14ac:dyDescent="0.25">
      <c r="A249">
        <v>30</v>
      </c>
      <c r="B249">
        <v>30</v>
      </c>
      <c r="E249">
        <v>248</v>
      </c>
      <c r="F249">
        <f t="shared" si="3"/>
        <v>29.669600000000003</v>
      </c>
    </row>
    <row r="250" spans="1:6" x14ac:dyDescent="0.25">
      <c r="A250">
        <v>30</v>
      </c>
      <c r="B250">
        <v>30</v>
      </c>
      <c r="E250">
        <v>249</v>
      </c>
      <c r="F250">
        <f t="shared" si="3"/>
        <v>29.7438</v>
      </c>
    </row>
    <row r="251" spans="1:6" x14ac:dyDescent="0.25">
      <c r="A251">
        <v>30</v>
      </c>
      <c r="B251">
        <v>30</v>
      </c>
      <c r="E251">
        <v>250</v>
      </c>
      <c r="F251">
        <f t="shared" si="3"/>
        <v>29.818000000000001</v>
      </c>
    </row>
    <row r="252" spans="1:6" x14ac:dyDescent="0.25">
      <c r="A252">
        <v>30.5</v>
      </c>
      <c r="B252">
        <v>30.5</v>
      </c>
      <c r="E252">
        <v>251</v>
      </c>
      <c r="F252">
        <f t="shared" si="3"/>
        <v>29.892200000000003</v>
      </c>
    </row>
    <row r="253" spans="1:6" x14ac:dyDescent="0.25">
      <c r="A253">
        <v>30.5</v>
      </c>
      <c r="B253">
        <v>30.5</v>
      </c>
      <c r="E253">
        <v>252</v>
      </c>
      <c r="F253">
        <f t="shared" si="3"/>
        <v>29.9664</v>
      </c>
    </row>
    <row r="254" spans="1:6" x14ac:dyDescent="0.25">
      <c r="A254">
        <v>30.6</v>
      </c>
      <c r="B254">
        <v>30.6</v>
      </c>
      <c r="E254">
        <v>253</v>
      </c>
      <c r="F254">
        <f t="shared" si="3"/>
        <v>30.040600000000001</v>
      </c>
    </row>
    <row r="255" spans="1:6" x14ac:dyDescent="0.25">
      <c r="A255">
        <v>30.6</v>
      </c>
      <c r="B255">
        <v>30.6</v>
      </c>
      <c r="E255">
        <v>254</v>
      </c>
      <c r="F255">
        <f t="shared" si="3"/>
        <v>30.114800000000002</v>
      </c>
    </row>
    <row r="256" spans="1:6" x14ac:dyDescent="0.25">
      <c r="A256">
        <v>30.6</v>
      </c>
      <c r="B256">
        <v>30.6</v>
      </c>
      <c r="E256">
        <v>255</v>
      </c>
      <c r="F256">
        <f t="shared" si="3"/>
        <v>30.189</v>
      </c>
    </row>
    <row r="257" spans="1:6" x14ac:dyDescent="0.25">
      <c r="A257">
        <v>30.6</v>
      </c>
      <c r="B257">
        <v>30.6</v>
      </c>
      <c r="E257">
        <v>256</v>
      </c>
      <c r="F257">
        <f t="shared" si="3"/>
        <v>30.263200000000001</v>
      </c>
    </row>
    <row r="258" spans="1:6" x14ac:dyDescent="0.25">
      <c r="A258">
        <v>30.6</v>
      </c>
      <c r="B258">
        <v>30.6</v>
      </c>
      <c r="E258">
        <v>257</v>
      </c>
      <c r="F258">
        <f t="shared" si="3"/>
        <v>30.337400000000002</v>
      </c>
    </row>
    <row r="259" spans="1:6" x14ac:dyDescent="0.25">
      <c r="A259">
        <v>30.7</v>
      </c>
      <c r="B259">
        <v>30.7</v>
      </c>
      <c r="E259">
        <v>258</v>
      </c>
      <c r="F259">
        <f t="shared" ref="F259:F322" si="4">E259*0.0742+11.268</f>
        <v>30.4116</v>
      </c>
    </row>
    <row r="260" spans="1:6" x14ac:dyDescent="0.25">
      <c r="A260">
        <v>30.8</v>
      </c>
      <c r="B260">
        <v>30.8</v>
      </c>
      <c r="E260">
        <v>259</v>
      </c>
      <c r="F260">
        <f t="shared" si="4"/>
        <v>30.485800000000001</v>
      </c>
    </row>
    <row r="261" spans="1:6" x14ac:dyDescent="0.25">
      <c r="A261">
        <v>30.9</v>
      </c>
      <c r="B261">
        <v>30.9</v>
      </c>
      <c r="E261">
        <v>260</v>
      </c>
      <c r="F261">
        <f t="shared" si="4"/>
        <v>30.560000000000002</v>
      </c>
    </row>
    <row r="262" spans="1:6" x14ac:dyDescent="0.25">
      <c r="A262">
        <v>31</v>
      </c>
      <c r="B262">
        <v>31</v>
      </c>
      <c r="E262">
        <v>261</v>
      </c>
      <c r="F262">
        <f t="shared" si="4"/>
        <v>30.6342</v>
      </c>
    </row>
    <row r="263" spans="1:6" x14ac:dyDescent="0.25">
      <c r="A263">
        <v>31.4</v>
      </c>
      <c r="D263">
        <v>31.4</v>
      </c>
      <c r="E263">
        <v>262</v>
      </c>
      <c r="F263">
        <f t="shared" si="4"/>
        <v>30.708400000000001</v>
      </c>
    </row>
    <row r="264" spans="1:6" x14ac:dyDescent="0.25">
      <c r="A264">
        <v>31.4</v>
      </c>
      <c r="D264">
        <v>31.4</v>
      </c>
      <c r="E264">
        <v>263</v>
      </c>
      <c r="F264">
        <f t="shared" si="4"/>
        <v>30.782600000000002</v>
      </c>
    </row>
    <row r="265" spans="1:6" x14ac:dyDescent="0.25">
      <c r="A265">
        <v>31.5</v>
      </c>
      <c r="D265">
        <v>31.5</v>
      </c>
      <c r="E265">
        <v>264</v>
      </c>
      <c r="F265">
        <f t="shared" si="4"/>
        <v>30.8568</v>
      </c>
    </row>
    <row r="266" spans="1:6" x14ac:dyDescent="0.25">
      <c r="A266">
        <v>31.7</v>
      </c>
      <c r="D266">
        <v>31.7</v>
      </c>
      <c r="E266">
        <v>265</v>
      </c>
      <c r="F266">
        <f t="shared" si="4"/>
        <v>30.931000000000001</v>
      </c>
    </row>
    <row r="267" spans="1:6" x14ac:dyDescent="0.25">
      <c r="A267">
        <v>32.4</v>
      </c>
      <c r="D267">
        <v>32.4</v>
      </c>
      <c r="E267">
        <v>266</v>
      </c>
      <c r="F267">
        <f t="shared" si="4"/>
        <v>31.005200000000002</v>
      </c>
    </row>
    <row r="268" spans="1:6" x14ac:dyDescent="0.25">
      <c r="A268">
        <v>32.4</v>
      </c>
      <c r="D268">
        <v>32.4</v>
      </c>
      <c r="E268">
        <v>267</v>
      </c>
      <c r="F268">
        <f t="shared" si="4"/>
        <v>31.0794</v>
      </c>
    </row>
    <row r="269" spans="1:6" x14ac:dyDescent="0.25">
      <c r="A269">
        <v>32.4</v>
      </c>
      <c r="D269">
        <v>32.4</v>
      </c>
      <c r="E269">
        <v>268</v>
      </c>
      <c r="F269">
        <f t="shared" si="4"/>
        <v>31.153600000000001</v>
      </c>
    </row>
    <row r="270" spans="1:6" x14ac:dyDescent="0.25">
      <c r="A270">
        <v>32.4</v>
      </c>
      <c r="D270">
        <v>32.4</v>
      </c>
      <c r="E270">
        <v>269</v>
      </c>
      <c r="F270">
        <f t="shared" si="4"/>
        <v>31.227800000000002</v>
      </c>
    </row>
    <row r="271" spans="1:6" x14ac:dyDescent="0.25">
      <c r="A271">
        <v>32.5</v>
      </c>
      <c r="D271">
        <v>32.5</v>
      </c>
      <c r="E271">
        <v>270</v>
      </c>
      <c r="F271">
        <f t="shared" si="4"/>
        <v>31.302</v>
      </c>
    </row>
    <row r="272" spans="1:6" x14ac:dyDescent="0.25">
      <c r="A272">
        <v>32.700000000000003</v>
      </c>
      <c r="D272">
        <v>32.700000000000003</v>
      </c>
      <c r="E272">
        <v>271</v>
      </c>
      <c r="F272">
        <f t="shared" si="4"/>
        <v>31.376200000000001</v>
      </c>
    </row>
    <row r="273" spans="1:6" x14ac:dyDescent="0.25">
      <c r="A273">
        <v>32.799999999999997</v>
      </c>
      <c r="D273">
        <v>32.799999999999997</v>
      </c>
      <c r="E273">
        <v>272</v>
      </c>
      <c r="F273">
        <f t="shared" si="4"/>
        <v>31.450400000000002</v>
      </c>
    </row>
    <row r="274" spans="1:6" x14ac:dyDescent="0.25">
      <c r="A274">
        <v>32.9</v>
      </c>
      <c r="D274">
        <v>32.9</v>
      </c>
      <c r="E274">
        <v>273</v>
      </c>
      <c r="F274">
        <f t="shared" si="4"/>
        <v>31.5246</v>
      </c>
    </row>
    <row r="275" spans="1:6" x14ac:dyDescent="0.25">
      <c r="A275">
        <v>32.9</v>
      </c>
      <c r="D275">
        <v>32.9</v>
      </c>
      <c r="E275">
        <v>274</v>
      </c>
      <c r="F275">
        <f t="shared" si="4"/>
        <v>31.598800000000001</v>
      </c>
    </row>
    <row r="276" spans="1:6" x14ac:dyDescent="0.25">
      <c r="A276">
        <v>33</v>
      </c>
      <c r="D276">
        <v>33</v>
      </c>
      <c r="E276">
        <v>275</v>
      </c>
      <c r="F276">
        <f t="shared" si="4"/>
        <v>31.673000000000002</v>
      </c>
    </row>
    <row r="277" spans="1:6" x14ac:dyDescent="0.25">
      <c r="A277">
        <v>33.1</v>
      </c>
      <c r="D277">
        <v>33.1</v>
      </c>
      <c r="E277">
        <v>276</v>
      </c>
      <c r="F277">
        <f t="shared" si="4"/>
        <v>31.747200000000003</v>
      </c>
    </row>
    <row r="278" spans="1:6" x14ac:dyDescent="0.25">
      <c r="A278">
        <v>33.1</v>
      </c>
      <c r="D278">
        <v>33.1</v>
      </c>
      <c r="E278">
        <v>277</v>
      </c>
      <c r="F278">
        <f t="shared" si="4"/>
        <v>31.821400000000001</v>
      </c>
    </row>
    <row r="279" spans="1:6" x14ac:dyDescent="0.25">
      <c r="A279">
        <v>33.200000000000003</v>
      </c>
      <c r="D279">
        <v>33.200000000000003</v>
      </c>
      <c r="E279">
        <v>278</v>
      </c>
      <c r="F279">
        <f t="shared" si="4"/>
        <v>31.895600000000002</v>
      </c>
    </row>
    <row r="280" spans="1:6" x14ac:dyDescent="0.25">
      <c r="A280">
        <v>33.299999999999997</v>
      </c>
      <c r="D280">
        <v>33.299999999999997</v>
      </c>
      <c r="E280">
        <v>279</v>
      </c>
      <c r="F280">
        <f t="shared" si="4"/>
        <v>31.969800000000003</v>
      </c>
    </row>
    <row r="281" spans="1:6" x14ac:dyDescent="0.25">
      <c r="A281">
        <v>33.299999999999997</v>
      </c>
      <c r="D281">
        <v>33.299999999999997</v>
      </c>
      <c r="E281">
        <v>280</v>
      </c>
      <c r="F281">
        <f t="shared" si="4"/>
        <v>32.043999999999997</v>
      </c>
    </row>
    <row r="282" spans="1:6" x14ac:dyDescent="0.25">
      <c r="A282">
        <v>33.299999999999997</v>
      </c>
      <c r="D282">
        <v>33.299999999999997</v>
      </c>
      <c r="E282">
        <v>281</v>
      </c>
      <c r="F282">
        <f t="shared" si="4"/>
        <v>32.118200000000002</v>
      </c>
    </row>
    <row r="283" spans="1:6" x14ac:dyDescent="0.25">
      <c r="A283">
        <v>33.5</v>
      </c>
      <c r="D283">
        <v>33.5</v>
      </c>
      <c r="E283">
        <v>282</v>
      </c>
      <c r="F283">
        <f t="shared" si="4"/>
        <v>32.192400000000006</v>
      </c>
    </row>
    <row r="284" spans="1:6" x14ac:dyDescent="0.25">
      <c r="A284">
        <v>33.700000000000003</v>
      </c>
      <c r="D284">
        <v>33.700000000000003</v>
      </c>
      <c r="E284">
        <v>283</v>
      </c>
      <c r="F284">
        <f t="shared" si="4"/>
        <v>32.266599999999997</v>
      </c>
    </row>
    <row r="285" spans="1:6" x14ac:dyDescent="0.25">
      <c r="A285">
        <v>33.700000000000003</v>
      </c>
      <c r="D285">
        <v>33.700000000000003</v>
      </c>
      <c r="E285">
        <v>284</v>
      </c>
      <c r="F285">
        <f t="shared" si="4"/>
        <v>32.340800000000002</v>
      </c>
    </row>
    <row r="286" spans="1:6" x14ac:dyDescent="0.25">
      <c r="A286">
        <v>33.799999999999997</v>
      </c>
      <c r="D286">
        <v>33.799999999999997</v>
      </c>
      <c r="E286">
        <v>285</v>
      </c>
      <c r="F286">
        <f t="shared" si="4"/>
        <v>32.415000000000006</v>
      </c>
    </row>
    <row r="287" spans="1:6" x14ac:dyDescent="0.25">
      <c r="A287">
        <v>33.799999999999997</v>
      </c>
      <c r="D287">
        <v>33.799999999999997</v>
      </c>
      <c r="E287">
        <v>286</v>
      </c>
      <c r="F287">
        <f t="shared" si="4"/>
        <v>32.489199999999997</v>
      </c>
    </row>
    <row r="288" spans="1:6" x14ac:dyDescent="0.25">
      <c r="A288">
        <v>33.9</v>
      </c>
      <c r="D288">
        <v>33.9</v>
      </c>
      <c r="E288">
        <v>287</v>
      </c>
      <c r="F288">
        <f t="shared" si="4"/>
        <v>32.563400000000001</v>
      </c>
    </row>
    <row r="289" spans="1:6" x14ac:dyDescent="0.25">
      <c r="A289">
        <v>33.9</v>
      </c>
      <c r="D289">
        <v>33.9</v>
      </c>
      <c r="E289">
        <v>288</v>
      </c>
      <c r="F289">
        <f t="shared" si="4"/>
        <v>32.637600000000006</v>
      </c>
    </row>
    <row r="290" spans="1:6" x14ac:dyDescent="0.25">
      <c r="A290">
        <v>34</v>
      </c>
      <c r="D290">
        <v>34</v>
      </c>
      <c r="E290">
        <v>289</v>
      </c>
      <c r="F290">
        <f t="shared" si="4"/>
        <v>32.711799999999997</v>
      </c>
    </row>
    <row r="291" spans="1:6" x14ac:dyDescent="0.25">
      <c r="A291">
        <v>34.1</v>
      </c>
      <c r="D291">
        <v>34.1</v>
      </c>
      <c r="E291">
        <v>290</v>
      </c>
      <c r="F291">
        <f t="shared" si="4"/>
        <v>32.786000000000001</v>
      </c>
    </row>
    <row r="292" spans="1:6" x14ac:dyDescent="0.25">
      <c r="A292">
        <v>34.1</v>
      </c>
      <c r="D292">
        <v>34.1</v>
      </c>
      <c r="E292">
        <v>291</v>
      </c>
      <c r="F292">
        <f t="shared" si="4"/>
        <v>32.860200000000006</v>
      </c>
    </row>
    <row r="293" spans="1:6" x14ac:dyDescent="0.25">
      <c r="A293">
        <v>34.200000000000003</v>
      </c>
      <c r="D293">
        <v>34.200000000000003</v>
      </c>
      <c r="E293">
        <v>292</v>
      </c>
      <c r="F293">
        <f t="shared" si="4"/>
        <v>32.934399999999997</v>
      </c>
    </row>
    <row r="294" spans="1:6" x14ac:dyDescent="0.25">
      <c r="A294">
        <v>34.4</v>
      </c>
      <c r="D294">
        <v>34.4</v>
      </c>
      <c r="E294">
        <v>293</v>
      </c>
      <c r="F294">
        <f t="shared" si="4"/>
        <v>33.008600000000001</v>
      </c>
    </row>
    <row r="295" spans="1:6" x14ac:dyDescent="0.25">
      <c r="A295">
        <v>34.4</v>
      </c>
      <c r="D295">
        <v>34.4</v>
      </c>
      <c r="E295">
        <v>294</v>
      </c>
      <c r="F295">
        <f t="shared" si="4"/>
        <v>33.082800000000006</v>
      </c>
    </row>
    <row r="296" spans="1:6" x14ac:dyDescent="0.25">
      <c r="A296">
        <v>34.5</v>
      </c>
      <c r="D296">
        <v>34.5</v>
      </c>
      <c r="E296">
        <v>295</v>
      </c>
      <c r="F296">
        <f t="shared" si="4"/>
        <v>33.156999999999996</v>
      </c>
    </row>
    <row r="297" spans="1:6" x14ac:dyDescent="0.25">
      <c r="A297">
        <v>34.5</v>
      </c>
      <c r="D297">
        <v>34.5</v>
      </c>
      <c r="E297">
        <v>296</v>
      </c>
      <c r="F297">
        <f t="shared" si="4"/>
        <v>33.231200000000001</v>
      </c>
    </row>
    <row r="298" spans="1:6" x14ac:dyDescent="0.25">
      <c r="A298">
        <v>34.5</v>
      </c>
      <c r="D298">
        <v>34.5</v>
      </c>
      <c r="E298">
        <v>297</v>
      </c>
      <c r="F298">
        <f t="shared" si="4"/>
        <v>33.305400000000006</v>
      </c>
    </row>
    <row r="299" spans="1:6" x14ac:dyDescent="0.25">
      <c r="A299">
        <v>34.700000000000003</v>
      </c>
      <c r="D299">
        <v>34.700000000000003</v>
      </c>
      <c r="E299">
        <v>298</v>
      </c>
      <c r="F299">
        <f t="shared" si="4"/>
        <v>33.379599999999996</v>
      </c>
    </row>
    <row r="300" spans="1:6" x14ac:dyDescent="0.25">
      <c r="A300">
        <v>34.799999999999997</v>
      </c>
      <c r="D300">
        <v>34.799999999999997</v>
      </c>
      <c r="E300">
        <v>299</v>
      </c>
      <c r="F300">
        <f t="shared" si="4"/>
        <v>33.453800000000001</v>
      </c>
    </row>
    <row r="301" spans="1:6" x14ac:dyDescent="0.25">
      <c r="A301">
        <v>34.799999999999997</v>
      </c>
      <c r="D301">
        <v>34.799999999999997</v>
      </c>
      <c r="E301">
        <v>300</v>
      </c>
      <c r="F301">
        <f t="shared" si="4"/>
        <v>33.528000000000006</v>
      </c>
    </row>
    <row r="302" spans="1:6" x14ac:dyDescent="0.25">
      <c r="A302">
        <v>35</v>
      </c>
      <c r="D302">
        <v>35</v>
      </c>
      <c r="E302">
        <v>301</v>
      </c>
      <c r="F302">
        <f t="shared" si="4"/>
        <v>33.602199999999996</v>
      </c>
    </row>
    <row r="303" spans="1:6" x14ac:dyDescent="0.25">
      <c r="A303">
        <v>35.5</v>
      </c>
      <c r="D303">
        <v>35.5</v>
      </c>
      <c r="E303">
        <v>302</v>
      </c>
      <c r="F303">
        <f t="shared" si="4"/>
        <v>33.676400000000001</v>
      </c>
    </row>
    <row r="304" spans="1:6" x14ac:dyDescent="0.25">
      <c r="A304">
        <v>35.5</v>
      </c>
      <c r="D304">
        <v>35.5</v>
      </c>
      <c r="E304">
        <v>303</v>
      </c>
      <c r="F304">
        <f t="shared" si="4"/>
        <v>33.750600000000006</v>
      </c>
    </row>
    <row r="305" spans="1:6" x14ac:dyDescent="0.25">
      <c r="A305">
        <v>35.799999999999997</v>
      </c>
      <c r="D305">
        <v>35.799999999999997</v>
      </c>
      <c r="E305">
        <v>304</v>
      </c>
      <c r="F305">
        <f t="shared" si="4"/>
        <v>33.824799999999996</v>
      </c>
    </row>
    <row r="306" spans="1:6" x14ac:dyDescent="0.25">
      <c r="A306">
        <v>36</v>
      </c>
      <c r="D306">
        <v>36</v>
      </c>
      <c r="E306">
        <v>305</v>
      </c>
      <c r="F306">
        <f t="shared" si="4"/>
        <v>33.899000000000001</v>
      </c>
    </row>
    <row r="307" spans="1:6" x14ac:dyDescent="0.25">
      <c r="A307">
        <v>36</v>
      </c>
      <c r="D307">
        <v>36</v>
      </c>
      <c r="E307">
        <v>306</v>
      </c>
      <c r="F307">
        <f t="shared" si="4"/>
        <v>33.973200000000006</v>
      </c>
    </row>
    <row r="308" spans="1:6" x14ac:dyDescent="0.25">
      <c r="A308">
        <v>36.1</v>
      </c>
      <c r="D308">
        <v>36.1</v>
      </c>
      <c r="E308">
        <v>307</v>
      </c>
      <c r="F308">
        <f t="shared" si="4"/>
        <v>34.047399999999996</v>
      </c>
    </row>
    <row r="309" spans="1:6" x14ac:dyDescent="0.25">
      <c r="A309">
        <v>36.5</v>
      </c>
      <c r="D309">
        <v>36.5</v>
      </c>
      <c r="E309">
        <v>308</v>
      </c>
      <c r="F309">
        <f t="shared" si="4"/>
        <v>34.121600000000001</v>
      </c>
    </row>
    <row r="310" spans="1:6" x14ac:dyDescent="0.25">
      <c r="A310">
        <v>36.5</v>
      </c>
      <c r="D310">
        <v>36.5</v>
      </c>
      <c r="E310">
        <v>309</v>
      </c>
      <c r="F310">
        <f t="shared" si="4"/>
        <v>34.195800000000006</v>
      </c>
    </row>
    <row r="311" spans="1:6" x14ac:dyDescent="0.25">
      <c r="A311">
        <v>36.6</v>
      </c>
      <c r="D311">
        <v>36.6</v>
      </c>
      <c r="E311">
        <v>310</v>
      </c>
      <c r="F311">
        <f t="shared" si="4"/>
        <v>34.269999999999996</v>
      </c>
    </row>
    <row r="312" spans="1:6" x14ac:dyDescent="0.25">
      <c r="A312">
        <v>36.700000000000003</v>
      </c>
      <c r="D312">
        <v>36.700000000000003</v>
      </c>
      <c r="E312">
        <v>311</v>
      </c>
      <c r="F312">
        <f t="shared" si="4"/>
        <v>34.344200000000001</v>
      </c>
    </row>
    <row r="313" spans="1:6" x14ac:dyDescent="0.25">
      <c r="A313">
        <v>36.700000000000003</v>
      </c>
      <c r="D313">
        <v>36.700000000000003</v>
      </c>
      <c r="E313">
        <v>312</v>
      </c>
      <c r="F313">
        <f t="shared" si="4"/>
        <v>34.418400000000005</v>
      </c>
    </row>
    <row r="314" spans="1:6" x14ac:dyDescent="0.25">
      <c r="A314">
        <v>37</v>
      </c>
      <c r="D314">
        <v>37</v>
      </c>
      <c r="E314">
        <v>313</v>
      </c>
      <c r="F314">
        <f t="shared" si="4"/>
        <v>34.492600000000003</v>
      </c>
    </row>
    <row r="315" spans="1:6" x14ac:dyDescent="0.25">
      <c r="A315">
        <v>37.1</v>
      </c>
      <c r="D315">
        <v>37.1</v>
      </c>
      <c r="E315">
        <v>314</v>
      </c>
      <c r="F315">
        <f t="shared" si="4"/>
        <v>34.566800000000001</v>
      </c>
    </row>
    <row r="316" spans="1:6" x14ac:dyDescent="0.25">
      <c r="A316">
        <v>37.4</v>
      </c>
      <c r="D316">
        <v>37.4</v>
      </c>
      <c r="E316">
        <v>315</v>
      </c>
      <c r="F316">
        <f t="shared" si="4"/>
        <v>34.641000000000005</v>
      </c>
    </row>
    <row r="317" spans="1:6" x14ac:dyDescent="0.25">
      <c r="A317">
        <v>37.5</v>
      </c>
      <c r="D317">
        <v>37.5</v>
      </c>
      <c r="E317">
        <v>316</v>
      </c>
      <c r="F317">
        <f t="shared" si="4"/>
        <v>34.715200000000003</v>
      </c>
    </row>
    <row r="318" spans="1:6" x14ac:dyDescent="0.25">
      <c r="A318">
        <v>37.5</v>
      </c>
      <c r="D318">
        <v>37.5</v>
      </c>
      <c r="E318">
        <v>317</v>
      </c>
      <c r="F318">
        <f t="shared" si="4"/>
        <v>34.789400000000001</v>
      </c>
    </row>
    <row r="319" spans="1:6" x14ac:dyDescent="0.25">
      <c r="A319">
        <v>38</v>
      </c>
      <c r="D319">
        <v>38</v>
      </c>
      <c r="E319">
        <v>318</v>
      </c>
      <c r="F319">
        <f t="shared" si="4"/>
        <v>34.863600000000005</v>
      </c>
    </row>
    <row r="320" spans="1:6" x14ac:dyDescent="0.25">
      <c r="A320">
        <v>38.1</v>
      </c>
      <c r="D320">
        <v>38.1</v>
      </c>
      <c r="E320">
        <v>319</v>
      </c>
      <c r="F320">
        <f t="shared" si="4"/>
        <v>34.937800000000003</v>
      </c>
    </row>
    <row r="321" spans="1:6" x14ac:dyDescent="0.25">
      <c r="A321">
        <v>38.299999999999997</v>
      </c>
      <c r="D321">
        <v>38.299999999999997</v>
      </c>
      <c r="E321">
        <v>320</v>
      </c>
      <c r="F321">
        <f t="shared" si="4"/>
        <v>35.012</v>
      </c>
    </row>
    <row r="322" spans="1:6" x14ac:dyDescent="0.25">
      <c r="A322">
        <v>38.299999999999997</v>
      </c>
      <c r="D322">
        <v>38.299999999999997</v>
      </c>
      <c r="E322">
        <v>321</v>
      </c>
      <c r="F322">
        <f t="shared" si="4"/>
        <v>35.086200000000005</v>
      </c>
    </row>
    <row r="323" spans="1:6" x14ac:dyDescent="0.25">
      <c r="A323">
        <v>38.4</v>
      </c>
      <c r="D323">
        <v>38.4</v>
      </c>
      <c r="E323">
        <v>322</v>
      </c>
      <c r="F323">
        <f t="shared" ref="F323:F358" si="5">E323*0.0742+11.268</f>
        <v>35.160400000000003</v>
      </c>
    </row>
    <row r="324" spans="1:6" x14ac:dyDescent="0.25">
      <c r="A324">
        <v>38.5</v>
      </c>
      <c r="D324">
        <v>38.5</v>
      </c>
      <c r="E324">
        <v>323</v>
      </c>
      <c r="F324">
        <f t="shared" si="5"/>
        <v>35.2346</v>
      </c>
    </row>
    <row r="325" spans="1:6" x14ac:dyDescent="0.25">
      <c r="A325">
        <v>38.700000000000003</v>
      </c>
      <c r="D325">
        <v>38.700000000000003</v>
      </c>
      <c r="E325">
        <v>324</v>
      </c>
      <c r="F325">
        <f t="shared" si="5"/>
        <v>35.308800000000005</v>
      </c>
    </row>
    <row r="326" spans="1:6" x14ac:dyDescent="0.25">
      <c r="A326">
        <v>39.1</v>
      </c>
      <c r="D326">
        <v>39.1</v>
      </c>
      <c r="E326">
        <v>325</v>
      </c>
      <c r="F326">
        <f t="shared" si="5"/>
        <v>35.383000000000003</v>
      </c>
    </row>
    <row r="327" spans="1:6" x14ac:dyDescent="0.25">
      <c r="A327">
        <v>39.200000000000003</v>
      </c>
      <c r="D327">
        <v>39.200000000000003</v>
      </c>
      <c r="E327">
        <v>326</v>
      </c>
      <c r="F327">
        <f t="shared" si="5"/>
        <v>35.4572</v>
      </c>
    </row>
    <row r="328" spans="1:6" x14ac:dyDescent="0.25">
      <c r="A328">
        <v>39.299999999999997</v>
      </c>
      <c r="D328">
        <v>39.299999999999997</v>
      </c>
      <c r="E328">
        <v>327</v>
      </c>
      <c r="F328">
        <f t="shared" si="5"/>
        <v>35.531400000000005</v>
      </c>
    </row>
    <row r="329" spans="1:6" x14ac:dyDescent="0.25">
      <c r="A329">
        <v>39.5</v>
      </c>
      <c r="D329">
        <v>39.5</v>
      </c>
      <c r="E329">
        <v>328</v>
      </c>
      <c r="F329">
        <f t="shared" si="5"/>
        <v>35.605600000000003</v>
      </c>
    </row>
    <row r="330" spans="1:6" x14ac:dyDescent="0.25">
      <c r="A330">
        <v>40</v>
      </c>
      <c r="D330">
        <v>40</v>
      </c>
      <c r="E330">
        <v>329</v>
      </c>
      <c r="F330">
        <f t="shared" si="5"/>
        <v>35.6798</v>
      </c>
    </row>
    <row r="331" spans="1:6" x14ac:dyDescent="0.25">
      <c r="A331">
        <v>40</v>
      </c>
      <c r="D331">
        <v>40</v>
      </c>
      <c r="E331">
        <v>330</v>
      </c>
      <c r="F331">
        <f t="shared" si="5"/>
        <v>35.754000000000005</v>
      </c>
    </row>
    <row r="332" spans="1:6" x14ac:dyDescent="0.25">
      <c r="A332">
        <v>40</v>
      </c>
      <c r="D332">
        <v>40</v>
      </c>
      <c r="E332">
        <v>331</v>
      </c>
      <c r="F332">
        <f t="shared" si="5"/>
        <v>35.828200000000002</v>
      </c>
    </row>
    <row r="333" spans="1:6" x14ac:dyDescent="0.25">
      <c r="A333">
        <v>40</v>
      </c>
      <c r="D333">
        <v>40</v>
      </c>
      <c r="E333">
        <v>332</v>
      </c>
      <c r="F333">
        <f t="shared" si="5"/>
        <v>35.9024</v>
      </c>
    </row>
    <row r="334" spans="1:6" x14ac:dyDescent="0.25">
      <c r="A334">
        <v>40.299999999999997</v>
      </c>
      <c r="D334">
        <v>40.299999999999997</v>
      </c>
      <c r="E334">
        <v>333</v>
      </c>
      <c r="F334">
        <f t="shared" si="5"/>
        <v>35.976600000000005</v>
      </c>
    </row>
    <row r="335" spans="1:6" x14ac:dyDescent="0.25">
      <c r="A335">
        <v>40.5</v>
      </c>
      <c r="D335">
        <v>40.5</v>
      </c>
      <c r="E335">
        <v>334</v>
      </c>
      <c r="F335">
        <f t="shared" si="5"/>
        <v>36.050800000000002</v>
      </c>
    </row>
    <row r="336" spans="1:6" x14ac:dyDescent="0.25">
      <c r="A336">
        <v>40.5</v>
      </c>
      <c r="D336">
        <v>40.5</v>
      </c>
      <c r="E336">
        <v>335</v>
      </c>
      <c r="F336">
        <f t="shared" si="5"/>
        <v>36.125</v>
      </c>
    </row>
    <row r="337" spans="1:6" x14ac:dyDescent="0.25">
      <c r="A337">
        <v>40.6</v>
      </c>
      <c r="D337">
        <v>40.6</v>
      </c>
      <c r="E337">
        <v>336</v>
      </c>
      <c r="F337">
        <f t="shared" si="5"/>
        <v>36.199200000000005</v>
      </c>
    </row>
    <row r="338" spans="1:6" x14ac:dyDescent="0.25">
      <c r="A338">
        <v>40.6</v>
      </c>
      <c r="D338">
        <v>40.6</v>
      </c>
      <c r="E338">
        <v>337</v>
      </c>
      <c r="F338">
        <f t="shared" si="5"/>
        <v>36.273400000000002</v>
      </c>
    </row>
    <row r="339" spans="1:6" x14ac:dyDescent="0.25">
      <c r="A339">
        <v>40.700000000000003</v>
      </c>
      <c r="D339">
        <v>40.700000000000003</v>
      </c>
      <c r="E339">
        <v>338</v>
      </c>
      <c r="F339">
        <f t="shared" si="5"/>
        <v>36.3476</v>
      </c>
    </row>
    <row r="340" spans="1:6" x14ac:dyDescent="0.25">
      <c r="A340">
        <v>41.1</v>
      </c>
      <c r="D340">
        <v>41.1</v>
      </c>
      <c r="E340">
        <v>339</v>
      </c>
      <c r="F340">
        <f t="shared" si="5"/>
        <v>36.421800000000005</v>
      </c>
    </row>
    <row r="341" spans="1:6" x14ac:dyDescent="0.25">
      <c r="A341">
        <v>41.2</v>
      </c>
      <c r="D341">
        <v>41.2</v>
      </c>
      <c r="E341">
        <v>340</v>
      </c>
      <c r="F341">
        <f t="shared" si="5"/>
        <v>36.496000000000002</v>
      </c>
    </row>
    <row r="342" spans="1:6" x14ac:dyDescent="0.25">
      <c r="A342">
        <v>42</v>
      </c>
      <c r="D342">
        <v>42</v>
      </c>
      <c r="E342">
        <v>341</v>
      </c>
      <c r="F342">
        <f t="shared" si="5"/>
        <v>36.5702</v>
      </c>
    </row>
    <row r="343" spans="1:6" x14ac:dyDescent="0.25">
      <c r="A343">
        <v>42</v>
      </c>
      <c r="D343">
        <v>42</v>
      </c>
      <c r="E343">
        <v>342</v>
      </c>
      <c r="F343">
        <f t="shared" si="5"/>
        <v>36.644400000000005</v>
      </c>
    </row>
    <row r="344" spans="1:6" x14ac:dyDescent="0.25">
      <c r="A344">
        <v>42.1</v>
      </c>
      <c r="D344">
        <v>42.1</v>
      </c>
      <c r="E344">
        <v>343</v>
      </c>
      <c r="F344">
        <f t="shared" si="5"/>
        <v>36.718600000000002</v>
      </c>
    </row>
    <row r="345" spans="1:6" x14ac:dyDescent="0.25">
      <c r="A345">
        <v>42.6</v>
      </c>
      <c r="D345">
        <v>42.6</v>
      </c>
      <c r="E345">
        <v>344</v>
      </c>
      <c r="F345">
        <f t="shared" si="5"/>
        <v>36.7928</v>
      </c>
    </row>
    <row r="346" spans="1:6" x14ac:dyDescent="0.25">
      <c r="A346">
        <v>42.7</v>
      </c>
      <c r="D346">
        <v>42.7</v>
      </c>
      <c r="E346">
        <v>345</v>
      </c>
      <c r="F346">
        <f t="shared" si="5"/>
        <v>36.867000000000004</v>
      </c>
    </row>
    <row r="347" spans="1:6" x14ac:dyDescent="0.25">
      <c r="A347">
        <v>42.9</v>
      </c>
      <c r="D347">
        <v>42.9</v>
      </c>
      <c r="E347">
        <v>346</v>
      </c>
      <c r="F347">
        <f t="shared" si="5"/>
        <v>36.941200000000002</v>
      </c>
    </row>
    <row r="348" spans="1:6" x14ac:dyDescent="0.25">
      <c r="A348">
        <v>46.7</v>
      </c>
      <c r="D348">
        <v>46.7</v>
      </c>
      <c r="E348">
        <v>347</v>
      </c>
      <c r="F348">
        <f t="shared" si="5"/>
        <v>37.0154</v>
      </c>
    </row>
    <row r="349" spans="1:6" x14ac:dyDescent="0.25">
      <c r="A349">
        <v>46.8</v>
      </c>
      <c r="D349">
        <v>46.8</v>
      </c>
      <c r="E349">
        <v>348</v>
      </c>
      <c r="F349">
        <f t="shared" si="5"/>
        <v>37.089600000000004</v>
      </c>
    </row>
    <row r="350" spans="1:6" x14ac:dyDescent="0.25">
      <c r="A350">
        <v>47.3</v>
      </c>
      <c r="D350">
        <v>47.3</v>
      </c>
      <c r="E350">
        <v>349</v>
      </c>
      <c r="F350">
        <f t="shared" si="5"/>
        <v>37.163800000000002</v>
      </c>
    </row>
    <row r="351" spans="1:6" x14ac:dyDescent="0.25">
      <c r="A351">
        <v>48.7</v>
      </c>
      <c r="D351">
        <v>48.7</v>
      </c>
      <c r="E351">
        <v>350</v>
      </c>
      <c r="F351">
        <f t="shared" si="5"/>
        <v>37.238</v>
      </c>
    </row>
    <row r="352" spans="1:6" x14ac:dyDescent="0.25">
      <c r="A352">
        <v>49.3</v>
      </c>
      <c r="D352">
        <v>49.3</v>
      </c>
      <c r="E352">
        <v>351</v>
      </c>
      <c r="F352">
        <f t="shared" si="5"/>
        <v>37.312200000000004</v>
      </c>
    </row>
    <row r="353" spans="1:6" x14ac:dyDescent="0.25">
      <c r="A353">
        <v>51.2</v>
      </c>
      <c r="D353">
        <v>51.2</v>
      </c>
      <c r="E353">
        <v>352</v>
      </c>
      <c r="F353">
        <f t="shared" si="5"/>
        <v>37.386400000000002</v>
      </c>
    </row>
    <row r="354" spans="1:6" x14ac:dyDescent="0.25">
      <c r="A354">
        <v>51.3</v>
      </c>
      <c r="D354">
        <v>51.3</v>
      </c>
      <c r="E354">
        <v>353</v>
      </c>
      <c r="F354">
        <f t="shared" si="5"/>
        <v>37.460599999999999</v>
      </c>
    </row>
    <row r="355" spans="1:6" x14ac:dyDescent="0.25">
      <c r="A355">
        <v>51.5</v>
      </c>
      <c r="D355">
        <v>51.5</v>
      </c>
      <c r="E355">
        <v>354</v>
      </c>
      <c r="F355">
        <f t="shared" si="5"/>
        <v>37.534800000000004</v>
      </c>
    </row>
    <row r="356" spans="1:6" x14ac:dyDescent="0.25">
      <c r="A356">
        <v>53.6</v>
      </c>
      <c r="D356">
        <v>53.6</v>
      </c>
      <c r="E356">
        <v>355</v>
      </c>
      <c r="F356">
        <f t="shared" si="5"/>
        <v>37.609000000000002</v>
      </c>
    </row>
    <row r="357" spans="1:6" x14ac:dyDescent="0.25">
      <c r="A357">
        <v>55.6</v>
      </c>
      <c r="D357">
        <v>55.6</v>
      </c>
      <c r="E357">
        <v>356</v>
      </c>
      <c r="F357">
        <f t="shared" si="5"/>
        <v>37.683199999999999</v>
      </c>
    </row>
    <row r="358" spans="1:6" x14ac:dyDescent="0.25">
      <c r="A358">
        <v>56</v>
      </c>
      <c r="D358">
        <v>56</v>
      </c>
      <c r="E358">
        <v>357</v>
      </c>
      <c r="F358">
        <f t="shared" si="5"/>
        <v>37.757400000000004</v>
      </c>
    </row>
  </sheetData>
  <autoFilter ref="A1:A785">
    <sortState ref="A2:A785">
      <sortCondition ref="A1:A785"/>
    </sortState>
  </autoFilter>
  <pageMargins left="0.7" right="0.7" top="0.78740157499999996" bottom="0.78740157499999996"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workbookViewId="0">
      <selection activeCell="D31" sqref="D31"/>
    </sheetView>
  </sheetViews>
  <sheetFormatPr baseColWidth="10" defaultRowHeight="15" x14ac:dyDescent="0.25"/>
  <sheetData>
    <row r="1" spans="1:26" x14ac:dyDescent="0.25">
      <c r="A1" s="38" t="s">
        <v>76</v>
      </c>
      <c r="B1" s="38" t="s">
        <v>38</v>
      </c>
    </row>
    <row r="2" spans="1:26" x14ac:dyDescent="0.25">
      <c r="B2" t="s">
        <v>4</v>
      </c>
      <c r="E2" t="s">
        <v>5</v>
      </c>
      <c r="J2" t="s">
        <v>9</v>
      </c>
      <c r="M2" t="s">
        <v>10</v>
      </c>
    </row>
    <row r="3" spans="1:26" ht="15.75" thickBot="1" x14ac:dyDescent="0.3">
      <c r="A3" t="s">
        <v>0</v>
      </c>
      <c r="B3" t="s">
        <v>1</v>
      </c>
      <c r="C3" t="s">
        <v>3</v>
      </c>
      <c r="D3" t="s">
        <v>2</v>
      </c>
      <c r="E3" t="s">
        <v>1</v>
      </c>
      <c r="F3" t="s">
        <v>3</v>
      </c>
      <c r="G3" t="s">
        <v>2</v>
      </c>
      <c r="H3" t="s">
        <v>11</v>
      </c>
      <c r="I3" t="s">
        <v>8</v>
      </c>
      <c r="J3" t="s">
        <v>1</v>
      </c>
      <c r="K3" t="s">
        <v>7</v>
      </c>
      <c r="L3" t="s">
        <v>2</v>
      </c>
      <c r="M3" t="s">
        <v>1</v>
      </c>
      <c r="N3" t="s">
        <v>7</v>
      </c>
      <c r="O3" t="s">
        <v>2</v>
      </c>
    </row>
    <row r="4" spans="1:26" ht="15.75" thickBot="1" x14ac:dyDescent="0.3">
      <c r="A4">
        <v>99</v>
      </c>
      <c r="B4">
        <v>-0.48499999999999999</v>
      </c>
      <c r="C4">
        <v>-0.442</v>
      </c>
      <c r="D4">
        <v>-0.39900000000000002</v>
      </c>
      <c r="E4">
        <v>1.016</v>
      </c>
      <c r="F4">
        <v>1.081</v>
      </c>
      <c r="G4">
        <v>1.147</v>
      </c>
      <c r="H4" s="3">
        <f>Eingabe_Ausgabe!E7</f>
        <v>13.6</v>
      </c>
      <c r="I4" s="1">
        <f>LOG10(H4)</f>
        <v>1.1335389083702174</v>
      </c>
      <c r="J4" s="1">
        <f>B4+(E4*$I4)</f>
        <v>0.66667553090414089</v>
      </c>
      <c r="K4" s="1">
        <f>C4+(F4*$I4)</f>
        <v>0.78335555994820494</v>
      </c>
      <c r="L4" s="1">
        <f>D4+(G4*$I4)</f>
        <v>0.9011691279006393</v>
      </c>
      <c r="M4" s="40">
        <f>10^J4</f>
        <v>4.6416835724761212</v>
      </c>
      <c r="N4" s="40">
        <f t="shared" ref="N4:O6" si="0">10^K4</f>
        <v>6.0723327228826545</v>
      </c>
      <c r="O4" s="40">
        <f t="shared" si="0"/>
        <v>7.9646946023342631</v>
      </c>
    </row>
    <row r="5" spans="1:26" x14ac:dyDescent="0.25">
      <c r="A5">
        <v>95</v>
      </c>
      <c r="B5">
        <v>-0.47499999999999998</v>
      </c>
      <c r="C5">
        <v>-0.442</v>
      </c>
      <c r="D5">
        <v>-0.41</v>
      </c>
      <c r="E5">
        <v>1.0309999999999999</v>
      </c>
      <c r="F5">
        <v>1.081</v>
      </c>
      <c r="G5">
        <v>1.131</v>
      </c>
      <c r="H5">
        <f>$H$4</f>
        <v>13.6</v>
      </c>
      <c r="I5" s="1">
        <f t="shared" ref="I5:I6" si="1">LOG10(H5)</f>
        <v>1.1335389083702174</v>
      </c>
      <c r="J5" s="1">
        <f t="shared" ref="J5:L6" si="2">B5+(E5*$I5)</f>
        <v>0.69367861452969415</v>
      </c>
      <c r="K5" s="1">
        <f t="shared" si="2"/>
        <v>0.78335555994820494</v>
      </c>
      <c r="L5" s="1">
        <f t="shared" si="2"/>
        <v>0.87203250536671595</v>
      </c>
      <c r="M5" s="40">
        <f t="shared" ref="M5:M6" si="3">10^J5</f>
        <v>4.9394502379615179</v>
      </c>
      <c r="N5" s="40">
        <f t="shared" si="0"/>
        <v>6.0723327228826545</v>
      </c>
      <c r="O5" s="40">
        <f t="shared" si="0"/>
        <v>7.4478771647901469</v>
      </c>
    </row>
    <row r="6" spans="1:26" x14ac:dyDescent="0.25">
      <c r="A6">
        <v>90</v>
      </c>
      <c r="B6">
        <v>-0.47</v>
      </c>
      <c r="C6">
        <v>-0.442</v>
      </c>
      <c r="D6">
        <v>-0.41499999999999998</v>
      </c>
      <c r="E6">
        <v>1.0389999999999999</v>
      </c>
      <c r="F6">
        <v>1.081</v>
      </c>
      <c r="G6">
        <v>1.123</v>
      </c>
      <c r="H6">
        <f t="shared" ref="H6" si="4">$H$4</f>
        <v>13.6</v>
      </c>
      <c r="I6" s="1">
        <f t="shared" si="1"/>
        <v>1.1335389083702174</v>
      </c>
      <c r="J6" s="1">
        <f t="shared" si="2"/>
        <v>0.70774692579665577</v>
      </c>
      <c r="K6" s="1">
        <f t="shared" si="2"/>
        <v>0.78335555994820494</v>
      </c>
      <c r="L6" s="1">
        <f t="shared" si="2"/>
        <v>0.85796419409975422</v>
      </c>
      <c r="M6" s="40">
        <f t="shared" si="3"/>
        <v>5.1020760266527354</v>
      </c>
      <c r="N6" s="40">
        <f t="shared" si="0"/>
        <v>6.0723327228826545</v>
      </c>
      <c r="O6" s="40">
        <f t="shared" si="0"/>
        <v>7.2104802911112662</v>
      </c>
    </row>
    <row r="7" spans="1:26" x14ac:dyDescent="0.25">
      <c r="I7" s="1"/>
      <c r="J7" s="1"/>
      <c r="K7" s="1"/>
      <c r="L7" s="1"/>
      <c r="M7" s="2"/>
      <c r="N7" s="2"/>
      <c r="O7" s="2"/>
    </row>
    <row r="8" spans="1:26" x14ac:dyDescent="0.25">
      <c r="I8" s="1"/>
      <c r="J8" s="1"/>
      <c r="K8" s="1"/>
      <c r="L8" s="1"/>
      <c r="M8" s="2"/>
      <c r="N8" s="2"/>
      <c r="O8" s="2"/>
    </row>
    <row r="12" spans="1:26" x14ac:dyDescent="0.25">
      <c r="A12" t="s">
        <v>12</v>
      </c>
      <c r="B12" s="38" t="s">
        <v>66</v>
      </c>
      <c r="O12" t="s">
        <v>12</v>
      </c>
      <c r="Q12" s="38" t="s">
        <v>67</v>
      </c>
    </row>
    <row r="13" spans="1:26" x14ac:dyDescent="0.25">
      <c r="A13" t="s">
        <v>72</v>
      </c>
      <c r="D13" t="s">
        <v>6</v>
      </c>
      <c r="E13" t="s">
        <v>23</v>
      </c>
      <c r="O13" t="s">
        <v>65</v>
      </c>
    </row>
    <row r="14" spans="1:26" x14ac:dyDescent="0.25">
      <c r="A14" t="s">
        <v>14</v>
      </c>
      <c r="B14" t="s">
        <v>15</v>
      </c>
      <c r="C14">
        <v>336</v>
      </c>
      <c r="G14" t="s">
        <v>29</v>
      </c>
      <c r="J14" t="s">
        <v>30</v>
      </c>
      <c r="O14" t="s">
        <v>14</v>
      </c>
      <c r="P14" t="s">
        <v>15</v>
      </c>
      <c r="Q14">
        <v>336</v>
      </c>
      <c r="U14" t="s">
        <v>29</v>
      </c>
      <c r="X14" t="s">
        <v>30</v>
      </c>
    </row>
    <row r="15" spans="1:26" x14ac:dyDescent="0.25">
      <c r="B15" t="s">
        <v>16</v>
      </c>
      <c r="C15">
        <v>0</v>
      </c>
      <c r="F15" t="s">
        <v>0</v>
      </c>
      <c r="G15" t="s">
        <v>1</v>
      </c>
      <c r="H15" t="s">
        <v>3</v>
      </c>
      <c r="I15" t="s">
        <v>2</v>
      </c>
      <c r="J15" t="s">
        <v>24</v>
      </c>
      <c r="K15" t="s">
        <v>3</v>
      </c>
      <c r="L15" t="s">
        <v>25</v>
      </c>
      <c r="P15" t="s">
        <v>16</v>
      </c>
      <c r="Q15">
        <v>0</v>
      </c>
      <c r="T15" t="s">
        <v>0</v>
      </c>
      <c r="U15" t="s">
        <v>1</v>
      </c>
      <c r="V15" t="s">
        <v>3</v>
      </c>
      <c r="W15" t="s">
        <v>2</v>
      </c>
      <c r="X15" t="s">
        <v>24</v>
      </c>
      <c r="Y15" t="s">
        <v>3</v>
      </c>
      <c r="Z15" t="s">
        <v>25</v>
      </c>
    </row>
    <row r="16" spans="1:26" x14ac:dyDescent="0.25">
      <c r="A16" t="s">
        <v>17</v>
      </c>
      <c r="C16">
        <v>42.787999999999997</v>
      </c>
      <c r="F16">
        <v>95</v>
      </c>
      <c r="G16">
        <f>$C$16-(1.96*$C$17/SQRT($C$14))</f>
        <v>41.206285810755197</v>
      </c>
      <c r="H16">
        <f>C16</f>
        <v>42.787999999999997</v>
      </c>
      <c r="I16">
        <f>$C$16+(1.96*$C$17/SQRT($C$14))</f>
        <v>44.369714189244796</v>
      </c>
      <c r="J16" s="2">
        <f>$H$4*G16/100</f>
        <v>5.604054870262706</v>
      </c>
      <c r="K16" s="2">
        <f>$H$4*H16/100</f>
        <v>5.8191679999999995</v>
      </c>
      <c r="L16" s="2">
        <f>$H$4*I16/100</f>
        <v>6.034281129737292</v>
      </c>
      <c r="O16" t="s">
        <v>17</v>
      </c>
      <c r="Q16">
        <v>42.414400000000001</v>
      </c>
      <c r="T16">
        <v>95</v>
      </c>
      <c r="U16">
        <f>$Q$16-(1.96*$Q$17/SQRT($Q$14))</f>
        <v>40.997644940799049</v>
      </c>
      <c r="V16">
        <f>Q16</f>
        <v>42.414400000000001</v>
      </c>
      <c r="W16">
        <f>$Q$16+(1.96*$Q$17/SQRT($Q$14))</f>
        <v>43.831155059200952</v>
      </c>
      <c r="X16" s="40">
        <f>$H$4*U16/100</f>
        <v>5.5756797119486698</v>
      </c>
      <c r="Y16" s="40">
        <f>$H$4*V16/100</f>
        <v>5.7683583999999994</v>
      </c>
      <c r="Z16" s="40">
        <f>$H$4*W16/100</f>
        <v>5.961037088051329</v>
      </c>
    </row>
    <row r="17" spans="1:19" x14ac:dyDescent="0.25">
      <c r="A17" t="s">
        <v>18</v>
      </c>
      <c r="C17">
        <v>14.7925</v>
      </c>
      <c r="O17" t="s">
        <v>18</v>
      </c>
      <c r="Q17">
        <v>13.24977</v>
      </c>
    </row>
    <row r="18" spans="1:19" x14ac:dyDescent="0.25">
      <c r="A18" t="s">
        <v>19</v>
      </c>
      <c r="C18">
        <v>6</v>
      </c>
      <c r="O18" t="s">
        <v>19</v>
      </c>
      <c r="Q18">
        <v>19.57</v>
      </c>
    </row>
    <row r="19" spans="1:19" x14ac:dyDescent="0.25">
      <c r="A19" t="s">
        <v>20</v>
      </c>
      <c r="C19">
        <v>93.8</v>
      </c>
      <c r="O19" t="s">
        <v>20</v>
      </c>
      <c r="Q19">
        <v>65.260000000000005</v>
      </c>
    </row>
    <row r="20" spans="1:19" x14ac:dyDescent="0.25">
      <c r="A20" t="s">
        <v>21</v>
      </c>
      <c r="B20">
        <v>1</v>
      </c>
      <c r="C20">
        <v>14.702</v>
      </c>
      <c r="D20">
        <f>$H$4</f>
        <v>13.6</v>
      </c>
      <c r="E20" s="40">
        <f>D20*C20/100</f>
        <v>1.9994719999999999</v>
      </c>
      <c r="K20" s="38" t="s">
        <v>68</v>
      </c>
      <c r="L20" s="38"/>
      <c r="M20" s="38" t="s">
        <v>68</v>
      </c>
      <c r="O20" t="s">
        <v>21</v>
      </c>
      <c r="P20">
        <v>1</v>
      </c>
      <c r="Q20">
        <v>19.890699999999999</v>
      </c>
      <c r="R20">
        <f>$H$4</f>
        <v>13.6</v>
      </c>
      <c r="S20" s="40">
        <f>R20*Q20/100</f>
        <v>2.7051351999999995</v>
      </c>
    </row>
    <row r="21" spans="1:19" x14ac:dyDescent="0.25">
      <c r="B21">
        <v>5</v>
      </c>
      <c r="C21">
        <v>21.39</v>
      </c>
      <c r="D21">
        <f t="shared" ref="D21:D28" si="5">$H$4</f>
        <v>13.6</v>
      </c>
      <c r="E21" s="40">
        <f t="shared" ref="E21:E28" si="6">D21*C21/100</f>
        <v>2.9090400000000001</v>
      </c>
      <c r="K21" s="38" t="s">
        <v>47</v>
      </c>
      <c r="L21" s="38"/>
      <c r="M21" s="38" t="s">
        <v>48</v>
      </c>
      <c r="P21">
        <v>5</v>
      </c>
      <c r="Q21">
        <v>21.729299999999999</v>
      </c>
      <c r="R21">
        <f t="shared" ref="R21:R28" si="7">$H$4</f>
        <v>13.6</v>
      </c>
      <c r="S21" s="40">
        <f t="shared" ref="S21:S28" si="8">R21*Q21/100</f>
        <v>2.9551847999999996</v>
      </c>
    </row>
    <row r="22" spans="1:19" x14ac:dyDescent="0.25">
      <c r="B22">
        <v>10</v>
      </c>
      <c r="C22">
        <v>23.527999999999999</v>
      </c>
      <c r="D22">
        <f t="shared" si="5"/>
        <v>13.6</v>
      </c>
      <c r="E22" s="40">
        <f t="shared" si="6"/>
        <v>3.199808</v>
      </c>
      <c r="K22" s="41">
        <f>N4</f>
        <v>6.0723327228826545</v>
      </c>
      <c r="L22" s="41"/>
      <c r="M22" s="41">
        <f>O5</f>
        <v>7.4478771647901469</v>
      </c>
      <c r="P22">
        <v>10</v>
      </c>
      <c r="Q22">
        <v>24.027699999999999</v>
      </c>
      <c r="R22">
        <f t="shared" si="7"/>
        <v>13.6</v>
      </c>
      <c r="S22" s="40">
        <f t="shared" si="8"/>
        <v>3.2677671999999998</v>
      </c>
    </row>
    <row r="23" spans="1:19" x14ac:dyDescent="0.25">
      <c r="B23">
        <v>25</v>
      </c>
      <c r="C23">
        <v>31.632000000000001</v>
      </c>
      <c r="D23">
        <f t="shared" si="5"/>
        <v>13.6</v>
      </c>
      <c r="E23" s="40">
        <f t="shared" si="6"/>
        <v>4.301952</v>
      </c>
      <c r="K23" s="41">
        <f>X16</f>
        <v>5.5756797119486698</v>
      </c>
      <c r="L23" s="41"/>
      <c r="M23" s="41">
        <f>E26</f>
        <v>8.4816400000000005</v>
      </c>
      <c r="P23">
        <v>25</v>
      </c>
      <c r="Q23">
        <v>30.922699999999999</v>
      </c>
      <c r="R23">
        <f t="shared" si="7"/>
        <v>13.6</v>
      </c>
      <c r="S23" s="40">
        <f t="shared" si="8"/>
        <v>4.2054872000000003</v>
      </c>
    </row>
    <row r="24" spans="1:19" x14ac:dyDescent="0.25">
      <c r="B24">
        <v>50</v>
      </c>
      <c r="C24">
        <v>42.856999999999999</v>
      </c>
      <c r="D24">
        <f t="shared" si="5"/>
        <v>13.6</v>
      </c>
      <c r="E24" s="40">
        <f t="shared" si="6"/>
        <v>5.8285519999999993</v>
      </c>
      <c r="K24" s="41">
        <f>Y16</f>
        <v>5.7683583999999994</v>
      </c>
      <c r="L24" s="41"/>
      <c r="M24" s="41">
        <f>S26</f>
        <v>8.2689495999999991</v>
      </c>
      <c r="P24">
        <v>50</v>
      </c>
      <c r="Q24">
        <v>42.414400000000001</v>
      </c>
      <c r="R24">
        <f t="shared" si="7"/>
        <v>13.6</v>
      </c>
      <c r="S24" s="40">
        <f t="shared" si="8"/>
        <v>5.7683583999999994</v>
      </c>
    </row>
    <row r="25" spans="1:19" x14ac:dyDescent="0.25">
      <c r="B25">
        <v>75</v>
      </c>
      <c r="C25">
        <v>53.332999999999998</v>
      </c>
      <c r="D25">
        <f t="shared" si="5"/>
        <v>13.6</v>
      </c>
      <c r="E25" s="40">
        <f t="shared" si="6"/>
        <v>7.2532880000000004</v>
      </c>
      <c r="K25" s="41">
        <f>E24</f>
        <v>5.8285519999999993</v>
      </c>
      <c r="L25" s="41"/>
      <c r="M25" s="41"/>
      <c r="P25">
        <v>75</v>
      </c>
      <c r="Q25">
        <v>53.906100000000002</v>
      </c>
      <c r="R25">
        <f t="shared" si="7"/>
        <v>13.6</v>
      </c>
      <c r="S25" s="40">
        <f t="shared" si="8"/>
        <v>7.3312296000000003</v>
      </c>
    </row>
    <row r="26" spans="1:19" x14ac:dyDescent="0.25">
      <c r="B26">
        <v>90</v>
      </c>
      <c r="C26">
        <v>62.365000000000002</v>
      </c>
      <c r="D26">
        <f t="shared" si="5"/>
        <v>13.6</v>
      </c>
      <c r="E26" s="40">
        <f t="shared" si="6"/>
        <v>8.4816400000000005</v>
      </c>
      <c r="K26" s="41">
        <f>S24</f>
        <v>5.7683583999999994</v>
      </c>
      <c r="L26" s="41"/>
      <c r="M26" s="41"/>
      <c r="P26">
        <v>90</v>
      </c>
      <c r="Q26">
        <v>60.801099999999998</v>
      </c>
      <c r="R26">
        <f t="shared" si="7"/>
        <v>13.6</v>
      </c>
      <c r="S26" s="40">
        <f t="shared" si="8"/>
        <v>8.2689495999999991</v>
      </c>
    </row>
    <row r="27" spans="1:19" x14ac:dyDescent="0.25">
      <c r="B27">
        <v>95</v>
      </c>
      <c r="C27">
        <v>66.667000000000002</v>
      </c>
      <c r="D27">
        <f t="shared" si="5"/>
        <v>13.6</v>
      </c>
      <c r="E27" s="40">
        <f t="shared" si="6"/>
        <v>9.0667120000000008</v>
      </c>
      <c r="K27" s="41">
        <f>Z16</f>
        <v>5.961037088051329</v>
      </c>
      <c r="L27" s="41"/>
      <c r="M27" s="41"/>
      <c r="P27">
        <v>95</v>
      </c>
      <c r="Q27">
        <v>63.099499999999999</v>
      </c>
      <c r="R27">
        <f t="shared" si="7"/>
        <v>13.6</v>
      </c>
      <c r="S27" s="40">
        <f t="shared" si="8"/>
        <v>8.5815319999999993</v>
      </c>
    </row>
    <row r="28" spans="1:19" x14ac:dyDescent="0.25">
      <c r="B28">
        <v>99</v>
      </c>
      <c r="C28">
        <v>86.697000000000003</v>
      </c>
      <c r="D28">
        <f t="shared" si="5"/>
        <v>13.6</v>
      </c>
      <c r="E28" s="40">
        <f t="shared" si="6"/>
        <v>11.790792</v>
      </c>
      <c r="K28" s="40"/>
      <c r="L28" s="40"/>
      <c r="M28" s="40"/>
      <c r="P28">
        <v>99</v>
      </c>
      <c r="Q28">
        <v>64.938100000000006</v>
      </c>
      <c r="R28">
        <f t="shared" si="7"/>
        <v>13.6</v>
      </c>
      <c r="S28" s="40">
        <f t="shared" si="8"/>
        <v>8.8315815999999998</v>
      </c>
    </row>
    <row r="30" spans="1:19" x14ac:dyDescent="0.25">
      <c r="A30" s="38" t="s">
        <v>43</v>
      </c>
      <c r="B30" s="38"/>
      <c r="C30" s="38"/>
      <c r="D30" s="38"/>
      <c r="E30" s="38"/>
    </row>
    <row r="31" spans="1:19" x14ac:dyDescent="0.25">
      <c r="A31" s="38" t="s">
        <v>44</v>
      </c>
      <c r="B31" s="39">
        <f>SMALL(K22:K27,1)</f>
        <v>5.5756797119486698</v>
      </c>
      <c r="C31" s="38" t="s">
        <v>45</v>
      </c>
      <c r="D31" s="39">
        <f>LARGE(K22:K27,1)</f>
        <v>6.0723327228826545</v>
      </c>
      <c r="E31" s="38"/>
    </row>
    <row r="32" spans="1:19" x14ac:dyDescent="0.25">
      <c r="A32" s="38" t="s">
        <v>46</v>
      </c>
      <c r="B32" s="38"/>
      <c r="C32" s="38"/>
      <c r="D32" s="38"/>
      <c r="E32" s="39">
        <f>LARGE(M22:M25,1)</f>
        <v>8.4816400000000005</v>
      </c>
    </row>
    <row r="35" spans="1:10" x14ac:dyDescent="0.25">
      <c r="A35" s="5" t="s">
        <v>62</v>
      </c>
      <c r="B35" s="9">
        <f>Eingabe_Ausgabe!E7</f>
        <v>13.6</v>
      </c>
      <c r="C35" s="5" t="s">
        <v>82</v>
      </c>
      <c r="D35" s="5"/>
      <c r="E35" s="5"/>
      <c r="F35" s="5"/>
      <c r="G35" s="5"/>
      <c r="H35" s="5"/>
      <c r="I35" s="5"/>
      <c r="J35" s="5"/>
    </row>
    <row r="36" spans="1:10" x14ac:dyDescent="0.25">
      <c r="A36" s="5" t="s">
        <v>50</v>
      </c>
      <c r="B36" s="5"/>
      <c r="C36" s="5"/>
      <c r="D36" s="7">
        <f>Cd_Modell!$B$31</f>
        <v>5.5756797119486698</v>
      </c>
      <c r="E36" s="5" t="s">
        <v>42</v>
      </c>
      <c r="F36" s="7">
        <f>Cd_Modell!$D$31</f>
        <v>6.0723327228826545</v>
      </c>
      <c r="G36" s="5" t="s">
        <v>69</v>
      </c>
      <c r="H36" s="5"/>
      <c r="I36" s="5"/>
      <c r="J36" s="5"/>
    </row>
    <row r="37" spans="1:10" x14ac:dyDescent="0.25">
      <c r="A37" s="5" t="s">
        <v>70</v>
      </c>
      <c r="B37" s="5"/>
      <c r="C37" s="5"/>
      <c r="D37" s="5"/>
      <c r="E37" s="5"/>
      <c r="F37" s="5"/>
      <c r="G37" s="5"/>
      <c r="H37" s="7">
        <f>ROUND((Cd_Modell!$E$32+0.1),2)</f>
        <v>8.58</v>
      </c>
      <c r="I37" s="5" t="s">
        <v>49</v>
      </c>
      <c r="J37" s="5"/>
    </row>
    <row r="38" spans="1:10" x14ac:dyDescent="0.25">
      <c r="A38" s="5"/>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5"/>
      <c r="D40" s="7"/>
      <c r="E40" s="5"/>
      <c r="F40" s="7"/>
      <c r="G40" s="5"/>
      <c r="H40" s="5"/>
      <c r="I40" s="5"/>
      <c r="J40" s="5"/>
    </row>
    <row r="41" spans="1:10" x14ac:dyDescent="0.25">
      <c r="A41" s="5"/>
      <c r="B41" s="5"/>
      <c r="C41" s="5"/>
      <c r="D41" s="5"/>
      <c r="E41" s="5"/>
      <c r="F41" s="5"/>
      <c r="G41" s="5"/>
      <c r="H41" s="8"/>
      <c r="I41" s="5"/>
      <c r="J41" s="5"/>
    </row>
    <row r="42" spans="1:10" x14ac:dyDescent="0.25">
      <c r="A42" s="5"/>
      <c r="B42" s="5"/>
      <c r="C42" s="5"/>
      <c r="D42" s="5"/>
      <c r="E42" s="5"/>
      <c r="H42" s="5"/>
      <c r="I42" s="5"/>
      <c r="J42" s="5"/>
    </row>
    <row r="43" spans="1:10" x14ac:dyDescent="0.25">
      <c r="A43" s="5"/>
      <c r="B43" s="5"/>
      <c r="C43" s="5"/>
      <c r="D43" s="5"/>
      <c r="E43" s="5"/>
      <c r="F43" s="5"/>
      <c r="G43" s="5"/>
      <c r="H43" s="5"/>
      <c r="I43" s="5"/>
      <c r="J43" s="5"/>
    </row>
    <row r="44" spans="1:10" x14ac:dyDescent="0.25">
      <c r="A44" s="5"/>
      <c r="B44" s="5"/>
      <c r="C44" s="5"/>
      <c r="D44" s="7"/>
      <c r="E44" s="5"/>
      <c r="F44" s="7"/>
      <c r="G44" s="5"/>
      <c r="H44" s="5"/>
      <c r="I44" s="5"/>
      <c r="J44" s="5"/>
    </row>
    <row r="45" spans="1:10" x14ac:dyDescent="0.25">
      <c r="A45" s="5"/>
      <c r="B45" s="5"/>
      <c r="C45" s="5"/>
      <c r="D45" s="5"/>
      <c r="E45" s="5"/>
      <c r="F45" s="5"/>
      <c r="G45" s="5"/>
      <c r="H45" s="8"/>
      <c r="I45" s="5"/>
      <c r="J45" s="5"/>
    </row>
  </sheetData>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7"/>
  <sheetViews>
    <sheetView topLeftCell="A298" workbookViewId="0">
      <selection activeCell="L40" sqref="L40"/>
    </sheetView>
  </sheetViews>
  <sheetFormatPr baseColWidth="10" defaultRowHeight="15" x14ac:dyDescent="0.25"/>
  <sheetData>
    <row r="1" spans="1:6" x14ac:dyDescent="0.25">
      <c r="A1" t="s">
        <v>81</v>
      </c>
      <c r="B1" t="s">
        <v>26</v>
      </c>
      <c r="C1" t="s">
        <v>27</v>
      </c>
      <c r="D1" t="s">
        <v>28</v>
      </c>
      <c r="E1" t="s">
        <v>63</v>
      </c>
      <c r="F1" t="s">
        <v>64</v>
      </c>
    </row>
    <row r="2" spans="1:6" x14ac:dyDescent="0.25">
      <c r="A2">
        <v>6</v>
      </c>
      <c r="C2">
        <v>6</v>
      </c>
      <c r="E2">
        <v>1</v>
      </c>
      <c r="F2">
        <f>E2*0.1364+19.431</f>
        <v>19.567399999999999</v>
      </c>
    </row>
    <row r="3" spans="1:6" x14ac:dyDescent="0.25">
      <c r="A3">
        <v>10</v>
      </c>
      <c r="C3">
        <v>10</v>
      </c>
      <c r="E3">
        <v>2</v>
      </c>
      <c r="F3">
        <f t="shared" ref="F3:F66" si="0">E3*0.1364+19.431</f>
        <v>19.703800000000001</v>
      </c>
    </row>
    <row r="4" spans="1:6" x14ac:dyDescent="0.25">
      <c r="A4">
        <v>14.7</v>
      </c>
      <c r="C4">
        <v>14.7</v>
      </c>
      <c r="E4">
        <v>3</v>
      </c>
      <c r="F4">
        <f t="shared" si="0"/>
        <v>19.840199999999999</v>
      </c>
    </row>
    <row r="5" spans="1:6" x14ac:dyDescent="0.25">
      <c r="A5">
        <v>14.7</v>
      </c>
      <c r="C5">
        <v>14.7</v>
      </c>
      <c r="E5">
        <v>4</v>
      </c>
      <c r="F5">
        <f t="shared" si="0"/>
        <v>19.976600000000001</v>
      </c>
    </row>
    <row r="6" spans="1:6" x14ac:dyDescent="0.25">
      <c r="A6">
        <v>15.6</v>
      </c>
      <c r="C6">
        <v>15.6</v>
      </c>
      <c r="E6">
        <v>5</v>
      </c>
      <c r="F6">
        <f t="shared" si="0"/>
        <v>20.113</v>
      </c>
    </row>
    <row r="7" spans="1:6" x14ac:dyDescent="0.25">
      <c r="A7">
        <v>16.100000000000001</v>
      </c>
      <c r="C7">
        <v>16.100000000000001</v>
      </c>
      <c r="E7">
        <v>6</v>
      </c>
      <c r="F7">
        <f t="shared" si="0"/>
        <v>20.249400000000001</v>
      </c>
    </row>
    <row r="8" spans="1:6" x14ac:dyDescent="0.25">
      <c r="A8">
        <v>17.600000000000001</v>
      </c>
      <c r="C8">
        <v>17.600000000000001</v>
      </c>
      <c r="E8">
        <v>7</v>
      </c>
      <c r="F8">
        <f t="shared" si="0"/>
        <v>20.3858</v>
      </c>
    </row>
    <row r="9" spans="1:6" x14ac:dyDescent="0.25">
      <c r="A9">
        <v>18.100000000000001</v>
      </c>
      <c r="C9">
        <v>18.100000000000001</v>
      </c>
      <c r="E9">
        <v>8</v>
      </c>
      <c r="F9">
        <f t="shared" si="0"/>
        <v>20.522200000000002</v>
      </c>
    </row>
    <row r="10" spans="1:6" x14ac:dyDescent="0.25">
      <c r="A10">
        <v>18.5</v>
      </c>
      <c r="C10">
        <v>18.5</v>
      </c>
      <c r="E10">
        <v>9</v>
      </c>
      <c r="F10">
        <f t="shared" si="0"/>
        <v>20.6586</v>
      </c>
    </row>
    <row r="11" spans="1:6" x14ac:dyDescent="0.25">
      <c r="A11">
        <v>18.5</v>
      </c>
      <c r="C11">
        <v>18.5</v>
      </c>
      <c r="E11">
        <v>10</v>
      </c>
      <c r="F11">
        <f t="shared" si="0"/>
        <v>20.795000000000002</v>
      </c>
    </row>
    <row r="12" spans="1:6" x14ac:dyDescent="0.25">
      <c r="A12">
        <v>18.7</v>
      </c>
      <c r="C12">
        <v>18.7</v>
      </c>
      <c r="E12">
        <v>11</v>
      </c>
      <c r="F12">
        <f t="shared" si="0"/>
        <v>20.9314</v>
      </c>
    </row>
    <row r="13" spans="1:6" x14ac:dyDescent="0.25">
      <c r="A13">
        <v>18.7</v>
      </c>
      <c r="C13">
        <v>18.7</v>
      </c>
      <c r="E13">
        <v>12</v>
      </c>
      <c r="F13">
        <f t="shared" si="0"/>
        <v>21.067800000000002</v>
      </c>
    </row>
    <row r="14" spans="1:6" x14ac:dyDescent="0.25">
      <c r="A14">
        <v>18.899999999999999</v>
      </c>
      <c r="C14">
        <v>18.899999999999999</v>
      </c>
      <c r="E14">
        <v>13</v>
      </c>
      <c r="F14">
        <f t="shared" si="0"/>
        <v>21.2042</v>
      </c>
    </row>
    <row r="15" spans="1:6" x14ac:dyDescent="0.25">
      <c r="A15">
        <v>20.6</v>
      </c>
      <c r="B15">
        <v>20.6</v>
      </c>
      <c r="E15">
        <v>14</v>
      </c>
      <c r="F15">
        <f t="shared" si="0"/>
        <v>21.340600000000002</v>
      </c>
    </row>
    <row r="16" spans="1:6" x14ac:dyDescent="0.25">
      <c r="A16">
        <v>20.7</v>
      </c>
      <c r="B16">
        <v>20.7</v>
      </c>
      <c r="E16">
        <v>15</v>
      </c>
      <c r="F16">
        <f t="shared" si="0"/>
        <v>21.477</v>
      </c>
    </row>
    <row r="17" spans="1:6" x14ac:dyDescent="0.25">
      <c r="A17">
        <v>20.8</v>
      </c>
      <c r="B17">
        <v>20.8</v>
      </c>
      <c r="E17">
        <v>16</v>
      </c>
      <c r="F17">
        <f t="shared" si="0"/>
        <v>21.613400000000002</v>
      </c>
    </row>
    <row r="18" spans="1:6" x14ac:dyDescent="0.25">
      <c r="A18">
        <v>21.5</v>
      </c>
      <c r="B18">
        <v>21.5</v>
      </c>
      <c r="E18">
        <v>17</v>
      </c>
      <c r="F18">
        <f t="shared" si="0"/>
        <v>21.7498</v>
      </c>
    </row>
    <row r="19" spans="1:6" x14ac:dyDescent="0.25">
      <c r="A19">
        <v>21.7</v>
      </c>
      <c r="B19">
        <v>21.7</v>
      </c>
      <c r="E19">
        <v>18</v>
      </c>
      <c r="F19">
        <f t="shared" si="0"/>
        <v>21.886200000000002</v>
      </c>
    </row>
    <row r="20" spans="1:6" x14ac:dyDescent="0.25">
      <c r="A20">
        <v>21.7</v>
      </c>
      <c r="B20">
        <v>21.7</v>
      </c>
      <c r="E20">
        <v>19</v>
      </c>
      <c r="F20">
        <f t="shared" si="0"/>
        <v>22.022600000000001</v>
      </c>
    </row>
    <row r="21" spans="1:6" x14ac:dyDescent="0.25">
      <c r="A21">
        <v>21.8</v>
      </c>
      <c r="B21">
        <v>21.8</v>
      </c>
      <c r="E21">
        <v>20</v>
      </c>
      <c r="F21">
        <f t="shared" si="0"/>
        <v>22.158999999999999</v>
      </c>
    </row>
    <row r="22" spans="1:6" x14ac:dyDescent="0.25">
      <c r="A22">
        <v>21.8</v>
      </c>
      <c r="B22">
        <v>21.8</v>
      </c>
      <c r="E22">
        <v>21</v>
      </c>
      <c r="F22">
        <f t="shared" si="0"/>
        <v>22.295400000000001</v>
      </c>
    </row>
    <row r="23" spans="1:6" x14ac:dyDescent="0.25">
      <c r="A23">
        <v>21.9</v>
      </c>
      <c r="B23">
        <v>21.9</v>
      </c>
      <c r="E23">
        <v>22</v>
      </c>
      <c r="F23">
        <f t="shared" si="0"/>
        <v>22.431800000000003</v>
      </c>
    </row>
    <row r="24" spans="1:6" x14ac:dyDescent="0.25">
      <c r="A24">
        <v>22</v>
      </c>
      <c r="B24">
        <v>22</v>
      </c>
      <c r="E24">
        <v>23</v>
      </c>
      <c r="F24">
        <f t="shared" si="0"/>
        <v>22.568200000000001</v>
      </c>
    </row>
    <row r="25" spans="1:6" x14ac:dyDescent="0.25">
      <c r="A25">
        <v>22.5</v>
      </c>
      <c r="B25">
        <v>22.5</v>
      </c>
      <c r="E25">
        <v>24</v>
      </c>
      <c r="F25">
        <f t="shared" si="0"/>
        <v>22.704599999999999</v>
      </c>
    </row>
    <row r="26" spans="1:6" x14ac:dyDescent="0.25">
      <c r="A26">
        <v>22.5</v>
      </c>
      <c r="B26">
        <v>22.5</v>
      </c>
      <c r="E26">
        <v>25</v>
      </c>
      <c r="F26">
        <f t="shared" si="0"/>
        <v>22.841000000000001</v>
      </c>
    </row>
    <row r="27" spans="1:6" x14ac:dyDescent="0.25">
      <c r="A27">
        <v>22.6</v>
      </c>
      <c r="B27">
        <v>22.6</v>
      </c>
      <c r="E27">
        <v>26</v>
      </c>
      <c r="F27">
        <f t="shared" si="0"/>
        <v>22.977399999999999</v>
      </c>
    </row>
    <row r="28" spans="1:6" x14ac:dyDescent="0.25">
      <c r="A28">
        <v>22.6</v>
      </c>
      <c r="B28">
        <v>22.6</v>
      </c>
      <c r="E28">
        <v>27</v>
      </c>
      <c r="F28">
        <f t="shared" si="0"/>
        <v>23.113800000000001</v>
      </c>
    </row>
    <row r="29" spans="1:6" x14ac:dyDescent="0.25">
      <c r="A29">
        <v>22.7</v>
      </c>
      <c r="B29">
        <v>22.7</v>
      </c>
      <c r="E29">
        <v>28</v>
      </c>
      <c r="F29">
        <f t="shared" si="0"/>
        <v>23.2502</v>
      </c>
    </row>
    <row r="30" spans="1:6" x14ac:dyDescent="0.25">
      <c r="A30">
        <v>22.7</v>
      </c>
      <c r="B30">
        <v>22.7</v>
      </c>
      <c r="E30">
        <v>29</v>
      </c>
      <c r="F30">
        <f t="shared" si="0"/>
        <v>23.386600000000001</v>
      </c>
    </row>
    <row r="31" spans="1:6" x14ac:dyDescent="0.25">
      <c r="A31">
        <v>22.7</v>
      </c>
      <c r="B31">
        <v>22.7</v>
      </c>
      <c r="E31">
        <v>30</v>
      </c>
      <c r="F31">
        <f t="shared" si="0"/>
        <v>23.523</v>
      </c>
    </row>
    <row r="32" spans="1:6" x14ac:dyDescent="0.25">
      <c r="A32">
        <v>22.7</v>
      </c>
      <c r="B32">
        <v>22.7</v>
      </c>
      <c r="E32">
        <v>31</v>
      </c>
      <c r="F32">
        <f t="shared" si="0"/>
        <v>23.659400000000002</v>
      </c>
    </row>
    <row r="33" spans="1:6" x14ac:dyDescent="0.25">
      <c r="A33">
        <v>23.3</v>
      </c>
      <c r="B33">
        <v>23.3</v>
      </c>
      <c r="E33">
        <v>32</v>
      </c>
      <c r="F33">
        <f t="shared" si="0"/>
        <v>23.7958</v>
      </c>
    </row>
    <row r="34" spans="1:6" x14ac:dyDescent="0.25">
      <c r="A34">
        <v>23.3</v>
      </c>
      <c r="B34">
        <v>23.3</v>
      </c>
      <c r="E34">
        <v>33</v>
      </c>
      <c r="F34">
        <f t="shared" si="0"/>
        <v>23.932200000000002</v>
      </c>
    </row>
    <row r="35" spans="1:6" x14ac:dyDescent="0.25">
      <c r="A35">
        <v>23.6</v>
      </c>
      <c r="B35">
        <v>23.6</v>
      </c>
      <c r="E35">
        <v>34</v>
      </c>
      <c r="F35">
        <f t="shared" si="0"/>
        <v>24.0686</v>
      </c>
    </row>
    <row r="36" spans="1:6" x14ac:dyDescent="0.25">
      <c r="A36">
        <v>23.8</v>
      </c>
      <c r="B36">
        <v>23.8</v>
      </c>
      <c r="E36">
        <v>35</v>
      </c>
      <c r="F36">
        <f t="shared" si="0"/>
        <v>24.205000000000002</v>
      </c>
    </row>
    <row r="37" spans="1:6" x14ac:dyDescent="0.25">
      <c r="A37">
        <v>23.8</v>
      </c>
      <c r="B37">
        <v>23.8</v>
      </c>
      <c r="E37">
        <v>36</v>
      </c>
      <c r="F37">
        <f t="shared" si="0"/>
        <v>24.3414</v>
      </c>
    </row>
    <row r="38" spans="1:6" x14ac:dyDescent="0.25">
      <c r="A38">
        <v>23.8</v>
      </c>
      <c r="B38">
        <v>23.8</v>
      </c>
      <c r="E38">
        <v>37</v>
      </c>
      <c r="F38">
        <f t="shared" si="0"/>
        <v>24.477800000000002</v>
      </c>
    </row>
    <row r="39" spans="1:6" x14ac:dyDescent="0.25">
      <c r="A39">
        <v>23.9</v>
      </c>
      <c r="B39">
        <v>23.9</v>
      </c>
      <c r="E39">
        <v>38</v>
      </c>
      <c r="F39">
        <f t="shared" si="0"/>
        <v>24.6142</v>
      </c>
    </row>
    <row r="40" spans="1:6" x14ac:dyDescent="0.25">
      <c r="A40">
        <v>24.2</v>
      </c>
      <c r="B40">
        <v>24.2</v>
      </c>
      <c r="E40">
        <v>39</v>
      </c>
      <c r="F40">
        <f t="shared" si="0"/>
        <v>24.750599999999999</v>
      </c>
    </row>
    <row r="41" spans="1:6" x14ac:dyDescent="0.25">
      <c r="A41">
        <v>24.4</v>
      </c>
      <c r="B41">
        <v>24.4</v>
      </c>
      <c r="E41">
        <v>40</v>
      </c>
      <c r="F41">
        <f t="shared" si="0"/>
        <v>24.887</v>
      </c>
    </row>
    <row r="42" spans="1:6" x14ac:dyDescent="0.25">
      <c r="A42">
        <v>24.7</v>
      </c>
      <c r="B42">
        <v>24.7</v>
      </c>
      <c r="E42">
        <v>41</v>
      </c>
      <c r="F42">
        <f t="shared" si="0"/>
        <v>25.023400000000002</v>
      </c>
    </row>
    <row r="43" spans="1:6" x14ac:dyDescent="0.25">
      <c r="A43">
        <v>24.9</v>
      </c>
      <c r="B43">
        <v>24.9</v>
      </c>
      <c r="E43">
        <v>42</v>
      </c>
      <c r="F43">
        <f t="shared" si="0"/>
        <v>25.159800000000001</v>
      </c>
    </row>
    <row r="44" spans="1:6" x14ac:dyDescent="0.25">
      <c r="A44">
        <v>24.9</v>
      </c>
      <c r="B44">
        <v>24.9</v>
      </c>
      <c r="E44">
        <v>43</v>
      </c>
      <c r="F44">
        <f t="shared" si="0"/>
        <v>25.296199999999999</v>
      </c>
    </row>
    <row r="45" spans="1:6" x14ac:dyDescent="0.25">
      <c r="A45">
        <v>25</v>
      </c>
      <c r="B45">
        <v>25</v>
      </c>
      <c r="E45">
        <v>44</v>
      </c>
      <c r="F45">
        <f t="shared" si="0"/>
        <v>25.432600000000001</v>
      </c>
    </row>
    <row r="46" spans="1:6" x14ac:dyDescent="0.25">
      <c r="A46">
        <v>25</v>
      </c>
      <c r="B46">
        <v>25</v>
      </c>
      <c r="E46">
        <v>45</v>
      </c>
      <c r="F46">
        <f t="shared" si="0"/>
        <v>25.569000000000003</v>
      </c>
    </row>
    <row r="47" spans="1:6" x14ac:dyDescent="0.25">
      <c r="A47">
        <v>25.1</v>
      </c>
      <c r="B47">
        <v>25.1</v>
      </c>
      <c r="E47">
        <v>46</v>
      </c>
      <c r="F47">
        <f t="shared" si="0"/>
        <v>25.705400000000001</v>
      </c>
    </row>
    <row r="48" spans="1:6" x14ac:dyDescent="0.25">
      <c r="A48">
        <v>25.3</v>
      </c>
      <c r="B48">
        <v>25.3</v>
      </c>
      <c r="E48">
        <v>47</v>
      </c>
      <c r="F48">
        <f t="shared" si="0"/>
        <v>25.841799999999999</v>
      </c>
    </row>
    <row r="49" spans="1:6" x14ac:dyDescent="0.25">
      <c r="A49">
        <v>25.8</v>
      </c>
      <c r="B49">
        <v>25.8</v>
      </c>
      <c r="E49">
        <v>48</v>
      </c>
      <c r="F49">
        <f t="shared" si="0"/>
        <v>25.978200000000001</v>
      </c>
    </row>
    <row r="50" spans="1:6" x14ac:dyDescent="0.25">
      <c r="A50">
        <v>26.1</v>
      </c>
      <c r="B50">
        <v>26.1</v>
      </c>
      <c r="E50">
        <v>49</v>
      </c>
      <c r="F50">
        <f t="shared" si="0"/>
        <v>26.114599999999999</v>
      </c>
    </row>
    <row r="51" spans="1:6" x14ac:dyDescent="0.25">
      <c r="A51">
        <v>26.3</v>
      </c>
      <c r="B51">
        <v>26.3</v>
      </c>
      <c r="E51">
        <v>50</v>
      </c>
      <c r="F51">
        <f t="shared" si="0"/>
        <v>26.251000000000001</v>
      </c>
    </row>
    <row r="52" spans="1:6" x14ac:dyDescent="0.25">
      <c r="A52">
        <v>26.3</v>
      </c>
      <c r="B52">
        <v>26.3</v>
      </c>
      <c r="E52">
        <v>51</v>
      </c>
      <c r="F52">
        <f t="shared" si="0"/>
        <v>26.3874</v>
      </c>
    </row>
    <row r="53" spans="1:6" x14ac:dyDescent="0.25">
      <c r="A53">
        <v>26.3</v>
      </c>
      <c r="B53">
        <v>26.3</v>
      </c>
      <c r="E53">
        <v>52</v>
      </c>
      <c r="F53">
        <f t="shared" si="0"/>
        <v>26.523800000000001</v>
      </c>
    </row>
    <row r="54" spans="1:6" x14ac:dyDescent="0.25">
      <c r="A54">
        <v>26.3</v>
      </c>
      <c r="B54">
        <v>26.3</v>
      </c>
      <c r="E54">
        <v>53</v>
      </c>
      <c r="F54">
        <f t="shared" si="0"/>
        <v>26.6602</v>
      </c>
    </row>
    <row r="55" spans="1:6" x14ac:dyDescent="0.25">
      <c r="A55">
        <v>26.3</v>
      </c>
      <c r="B55">
        <v>26.3</v>
      </c>
      <c r="E55">
        <v>54</v>
      </c>
      <c r="F55">
        <f t="shared" si="0"/>
        <v>26.796600000000002</v>
      </c>
    </row>
    <row r="56" spans="1:6" x14ac:dyDescent="0.25">
      <c r="A56">
        <v>26.3</v>
      </c>
      <c r="B56">
        <v>26.3</v>
      </c>
      <c r="E56">
        <v>55</v>
      </c>
      <c r="F56">
        <f t="shared" si="0"/>
        <v>26.933</v>
      </c>
    </row>
    <row r="57" spans="1:6" x14ac:dyDescent="0.25">
      <c r="A57">
        <v>26.3</v>
      </c>
      <c r="B57">
        <v>26.3</v>
      </c>
      <c r="E57">
        <v>56</v>
      </c>
      <c r="F57">
        <f t="shared" si="0"/>
        <v>27.069400000000002</v>
      </c>
    </row>
    <row r="58" spans="1:6" x14ac:dyDescent="0.25">
      <c r="A58">
        <v>26.5</v>
      </c>
      <c r="B58">
        <v>26.5</v>
      </c>
      <c r="E58">
        <v>57</v>
      </c>
      <c r="F58">
        <f t="shared" si="0"/>
        <v>27.2058</v>
      </c>
    </row>
    <row r="59" spans="1:6" x14ac:dyDescent="0.25">
      <c r="A59">
        <v>26.9</v>
      </c>
      <c r="B59">
        <v>26.9</v>
      </c>
      <c r="E59">
        <v>58</v>
      </c>
      <c r="F59">
        <f t="shared" si="0"/>
        <v>27.342200000000002</v>
      </c>
    </row>
    <row r="60" spans="1:6" x14ac:dyDescent="0.25">
      <c r="A60">
        <v>26.9</v>
      </c>
      <c r="B60">
        <v>26.9</v>
      </c>
      <c r="E60">
        <v>59</v>
      </c>
      <c r="F60">
        <f t="shared" si="0"/>
        <v>27.4786</v>
      </c>
    </row>
    <row r="61" spans="1:6" x14ac:dyDescent="0.25">
      <c r="A61">
        <v>27.2</v>
      </c>
      <c r="B61">
        <v>27.2</v>
      </c>
      <c r="E61">
        <v>60</v>
      </c>
      <c r="F61">
        <f t="shared" si="0"/>
        <v>27.615000000000002</v>
      </c>
    </row>
    <row r="62" spans="1:6" x14ac:dyDescent="0.25">
      <c r="A62">
        <v>27.6</v>
      </c>
      <c r="B62">
        <v>27.6</v>
      </c>
      <c r="E62">
        <v>61</v>
      </c>
      <c r="F62">
        <f t="shared" si="0"/>
        <v>27.7514</v>
      </c>
    </row>
    <row r="63" spans="1:6" x14ac:dyDescent="0.25">
      <c r="A63">
        <v>27.8</v>
      </c>
      <c r="B63">
        <v>27.8</v>
      </c>
      <c r="E63">
        <v>62</v>
      </c>
      <c r="F63">
        <f t="shared" si="0"/>
        <v>27.887799999999999</v>
      </c>
    </row>
    <row r="64" spans="1:6" x14ac:dyDescent="0.25">
      <c r="A64">
        <v>27.8</v>
      </c>
      <c r="B64">
        <v>27.8</v>
      </c>
      <c r="E64">
        <v>63</v>
      </c>
      <c r="F64">
        <f t="shared" si="0"/>
        <v>28.0242</v>
      </c>
    </row>
    <row r="65" spans="1:6" x14ac:dyDescent="0.25">
      <c r="A65">
        <v>27.8</v>
      </c>
      <c r="B65">
        <v>27.8</v>
      </c>
      <c r="E65">
        <v>64</v>
      </c>
      <c r="F65">
        <f t="shared" si="0"/>
        <v>28.160600000000002</v>
      </c>
    </row>
    <row r="66" spans="1:6" x14ac:dyDescent="0.25">
      <c r="A66">
        <v>27.8</v>
      </c>
      <c r="B66">
        <v>27.8</v>
      </c>
      <c r="E66">
        <v>65</v>
      </c>
      <c r="F66">
        <f t="shared" si="0"/>
        <v>28.297000000000001</v>
      </c>
    </row>
    <row r="67" spans="1:6" x14ac:dyDescent="0.25">
      <c r="A67">
        <v>27.9</v>
      </c>
      <c r="B67">
        <v>27.9</v>
      </c>
      <c r="E67">
        <v>66</v>
      </c>
      <c r="F67">
        <f t="shared" ref="F67:F130" si="1">E67*0.1364+19.431</f>
        <v>28.433399999999999</v>
      </c>
    </row>
    <row r="68" spans="1:6" x14ac:dyDescent="0.25">
      <c r="A68">
        <v>28</v>
      </c>
      <c r="B68">
        <v>28</v>
      </c>
      <c r="E68">
        <v>67</v>
      </c>
      <c r="F68">
        <f t="shared" si="1"/>
        <v>28.569800000000001</v>
      </c>
    </row>
    <row r="69" spans="1:6" x14ac:dyDescent="0.25">
      <c r="A69">
        <v>28.4</v>
      </c>
      <c r="B69">
        <v>28.4</v>
      </c>
      <c r="E69">
        <v>68</v>
      </c>
      <c r="F69">
        <f t="shared" si="1"/>
        <v>28.706200000000003</v>
      </c>
    </row>
    <row r="70" spans="1:6" x14ac:dyDescent="0.25">
      <c r="A70">
        <v>28.5</v>
      </c>
      <c r="B70">
        <v>28.5</v>
      </c>
      <c r="E70">
        <v>69</v>
      </c>
      <c r="F70">
        <f t="shared" si="1"/>
        <v>28.842600000000001</v>
      </c>
    </row>
    <row r="71" spans="1:6" x14ac:dyDescent="0.25">
      <c r="A71">
        <v>28.6</v>
      </c>
      <c r="B71">
        <v>28.6</v>
      </c>
      <c r="E71">
        <v>70</v>
      </c>
      <c r="F71">
        <f t="shared" si="1"/>
        <v>28.978999999999999</v>
      </c>
    </row>
    <row r="72" spans="1:6" x14ac:dyDescent="0.25">
      <c r="A72">
        <v>28.6</v>
      </c>
      <c r="B72">
        <v>28.6</v>
      </c>
      <c r="E72">
        <v>71</v>
      </c>
      <c r="F72">
        <f t="shared" si="1"/>
        <v>29.115400000000001</v>
      </c>
    </row>
    <row r="73" spans="1:6" x14ac:dyDescent="0.25">
      <c r="A73">
        <v>28.8</v>
      </c>
      <c r="B73">
        <v>28.8</v>
      </c>
      <c r="E73">
        <v>72</v>
      </c>
      <c r="F73">
        <f t="shared" si="1"/>
        <v>29.251800000000003</v>
      </c>
    </row>
    <row r="74" spans="1:6" x14ac:dyDescent="0.25">
      <c r="A74">
        <v>28.9</v>
      </c>
      <c r="B74">
        <v>28.9</v>
      </c>
      <c r="E74">
        <v>73</v>
      </c>
      <c r="F74">
        <f t="shared" si="1"/>
        <v>29.388200000000001</v>
      </c>
    </row>
    <row r="75" spans="1:6" x14ac:dyDescent="0.25">
      <c r="A75">
        <v>29.7</v>
      </c>
      <c r="B75">
        <v>29.7</v>
      </c>
      <c r="E75">
        <v>74</v>
      </c>
      <c r="F75">
        <f t="shared" si="1"/>
        <v>29.5246</v>
      </c>
    </row>
    <row r="76" spans="1:6" x14ac:dyDescent="0.25">
      <c r="A76">
        <v>30.4</v>
      </c>
      <c r="B76">
        <v>30.4</v>
      </c>
      <c r="E76">
        <v>75</v>
      </c>
      <c r="F76">
        <f t="shared" si="1"/>
        <v>29.661000000000001</v>
      </c>
    </row>
    <row r="77" spans="1:6" x14ac:dyDescent="0.25">
      <c r="A77">
        <v>30.9</v>
      </c>
      <c r="B77">
        <v>30.9</v>
      </c>
      <c r="E77">
        <v>76</v>
      </c>
      <c r="F77">
        <f t="shared" si="1"/>
        <v>29.7974</v>
      </c>
    </row>
    <row r="78" spans="1:6" x14ac:dyDescent="0.25">
      <c r="A78">
        <v>31.2</v>
      </c>
      <c r="B78">
        <v>31.2</v>
      </c>
      <c r="E78">
        <v>77</v>
      </c>
      <c r="F78">
        <f t="shared" si="1"/>
        <v>29.933799999999998</v>
      </c>
    </row>
    <row r="79" spans="1:6" x14ac:dyDescent="0.25">
      <c r="A79">
        <v>31.3</v>
      </c>
      <c r="B79">
        <v>31.3</v>
      </c>
      <c r="E79">
        <v>78</v>
      </c>
      <c r="F79">
        <f t="shared" si="1"/>
        <v>30.0702</v>
      </c>
    </row>
    <row r="80" spans="1:6" x14ac:dyDescent="0.25">
      <c r="A80">
        <v>31.3</v>
      </c>
      <c r="B80">
        <v>31.3</v>
      </c>
      <c r="E80">
        <v>79</v>
      </c>
      <c r="F80">
        <f t="shared" si="1"/>
        <v>30.206600000000002</v>
      </c>
    </row>
    <row r="81" spans="1:6" x14ac:dyDescent="0.25">
      <c r="A81">
        <v>31.3</v>
      </c>
      <c r="B81">
        <v>31.3</v>
      </c>
      <c r="E81">
        <v>80</v>
      </c>
      <c r="F81">
        <f t="shared" si="1"/>
        <v>30.343</v>
      </c>
    </row>
    <row r="82" spans="1:6" x14ac:dyDescent="0.25">
      <c r="A82">
        <v>31.4</v>
      </c>
      <c r="B82">
        <v>31.4</v>
      </c>
      <c r="E82">
        <v>81</v>
      </c>
      <c r="F82">
        <f t="shared" si="1"/>
        <v>30.479399999999998</v>
      </c>
    </row>
    <row r="83" spans="1:6" x14ac:dyDescent="0.25">
      <c r="A83">
        <v>31.5</v>
      </c>
      <c r="B83">
        <v>31.5</v>
      </c>
      <c r="E83">
        <v>82</v>
      </c>
      <c r="F83">
        <f t="shared" si="1"/>
        <v>30.6158</v>
      </c>
    </row>
    <row r="84" spans="1:6" x14ac:dyDescent="0.25">
      <c r="A84">
        <v>31.6</v>
      </c>
      <c r="B84">
        <v>31.6</v>
      </c>
      <c r="E84">
        <v>83</v>
      </c>
      <c r="F84">
        <f t="shared" si="1"/>
        <v>30.752200000000002</v>
      </c>
    </row>
    <row r="85" spans="1:6" x14ac:dyDescent="0.25">
      <c r="A85">
        <v>31.6</v>
      </c>
      <c r="B85">
        <v>31.6</v>
      </c>
      <c r="E85">
        <v>84</v>
      </c>
      <c r="F85">
        <f t="shared" si="1"/>
        <v>30.8886</v>
      </c>
    </row>
    <row r="86" spans="1:6" x14ac:dyDescent="0.25">
      <c r="A86">
        <v>31.7</v>
      </c>
      <c r="B86">
        <v>31.7</v>
      </c>
      <c r="E86">
        <v>85</v>
      </c>
      <c r="F86">
        <f t="shared" si="1"/>
        <v>31.024999999999999</v>
      </c>
    </row>
    <row r="87" spans="1:6" x14ac:dyDescent="0.25">
      <c r="A87">
        <v>31.8</v>
      </c>
      <c r="B87">
        <v>31.8</v>
      </c>
      <c r="E87">
        <v>86</v>
      </c>
      <c r="F87">
        <f t="shared" si="1"/>
        <v>31.1614</v>
      </c>
    </row>
    <row r="88" spans="1:6" x14ac:dyDescent="0.25">
      <c r="A88">
        <v>31.9</v>
      </c>
      <c r="B88">
        <v>31.9</v>
      </c>
      <c r="E88">
        <v>87</v>
      </c>
      <c r="F88">
        <f t="shared" si="1"/>
        <v>31.297800000000002</v>
      </c>
    </row>
    <row r="89" spans="1:6" x14ac:dyDescent="0.25">
      <c r="A89">
        <v>32</v>
      </c>
      <c r="B89">
        <v>32</v>
      </c>
      <c r="E89">
        <v>88</v>
      </c>
      <c r="F89">
        <f t="shared" si="1"/>
        <v>31.434200000000001</v>
      </c>
    </row>
    <row r="90" spans="1:6" x14ac:dyDescent="0.25">
      <c r="A90">
        <v>32.1</v>
      </c>
      <c r="B90">
        <v>32.1</v>
      </c>
      <c r="E90">
        <v>89</v>
      </c>
      <c r="F90">
        <f t="shared" si="1"/>
        <v>31.570599999999999</v>
      </c>
    </row>
    <row r="91" spans="1:6" x14ac:dyDescent="0.25">
      <c r="A91">
        <v>32.5</v>
      </c>
      <c r="B91">
        <v>32.5</v>
      </c>
      <c r="E91">
        <v>90</v>
      </c>
      <c r="F91">
        <f t="shared" si="1"/>
        <v>31.707000000000001</v>
      </c>
    </row>
    <row r="92" spans="1:6" x14ac:dyDescent="0.25">
      <c r="A92">
        <v>32.799999999999997</v>
      </c>
      <c r="B92">
        <v>32.799999999999997</v>
      </c>
      <c r="E92">
        <v>91</v>
      </c>
      <c r="F92">
        <f t="shared" si="1"/>
        <v>31.843400000000003</v>
      </c>
    </row>
    <row r="93" spans="1:6" x14ac:dyDescent="0.25">
      <c r="A93">
        <v>32.9</v>
      </c>
      <c r="B93">
        <v>32.9</v>
      </c>
      <c r="E93">
        <v>92</v>
      </c>
      <c r="F93">
        <f t="shared" si="1"/>
        <v>31.979800000000001</v>
      </c>
    </row>
    <row r="94" spans="1:6" x14ac:dyDescent="0.25">
      <c r="A94">
        <v>32.9</v>
      </c>
      <c r="B94">
        <v>32.9</v>
      </c>
      <c r="E94">
        <v>93</v>
      </c>
      <c r="F94">
        <f t="shared" si="1"/>
        <v>32.116199999999999</v>
      </c>
    </row>
    <row r="95" spans="1:6" x14ac:dyDescent="0.25">
      <c r="A95">
        <v>33.1</v>
      </c>
      <c r="B95">
        <v>33.1</v>
      </c>
      <c r="E95">
        <v>94</v>
      </c>
      <c r="F95">
        <f t="shared" si="1"/>
        <v>32.252600000000001</v>
      </c>
    </row>
    <row r="96" spans="1:6" x14ac:dyDescent="0.25">
      <c r="A96">
        <v>33.299999999999997</v>
      </c>
      <c r="B96">
        <v>33.299999999999997</v>
      </c>
      <c r="E96">
        <v>95</v>
      </c>
      <c r="F96">
        <f t="shared" si="1"/>
        <v>32.389000000000003</v>
      </c>
    </row>
    <row r="97" spans="1:6" x14ac:dyDescent="0.25">
      <c r="A97">
        <v>33.299999999999997</v>
      </c>
      <c r="B97">
        <v>33.299999999999997</v>
      </c>
      <c r="E97">
        <v>96</v>
      </c>
      <c r="F97">
        <f t="shared" si="1"/>
        <v>32.525400000000005</v>
      </c>
    </row>
    <row r="98" spans="1:6" x14ac:dyDescent="0.25">
      <c r="A98">
        <v>33.299999999999997</v>
      </c>
      <c r="B98">
        <v>33.299999999999997</v>
      </c>
      <c r="E98">
        <v>97</v>
      </c>
      <c r="F98">
        <f t="shared" si="1"/>
        <v>32.661799999999999</v>
      </c>
    </row>
    <row r="99" spans="1:6" x14ac:dyDescent="0.25">
      <c r="A99">
        <v>33.299999999999997</v>
      </c>
      <c r="B99">
        <v>33.299999999999997</v>
      </c>
      <c r="E99">
        <v>98</v>
      </c>
      <c r="F99">
        <f t="shared" si="1"/>
        <v>32.798200000000001</v>
      </c>
    </row>
    <row r="100" spans="1:6" x14ac:dyDescent="0.25">
      <c r="A100">
        <v>33.299999999999997</v>
      </c>
      <c r="B100">
        <v>33.299999999999997</v>
      </c>
      <c r="E100">
        <v>99</v>
      </c>
      <c r="F100">
        <f t="shared" si="1"/>
        <v>32.934600000000003</v>
      </c>
    </row>
    <row r="101" spans="1:6" x14ac:dyDescent="0.25">
      <c r="A101">
        <v>33.299999999999997</v>
      </c>
      <c r="B101">
        <v>33.299999999999997</v>
      </c>
      <c r="E101">
        <v>100</v>
      </c>
      <c r="F101">
        <f t="shared" si="1"/>
        <v>33.070999999999998</v>
      </c>
    </row>
    <row r="102" spans="1:6" x14ac:dyDescent="0.25">
      <c r="A102">
        <v>33.299999999999997</v>
      </c>
      <c r="B102">
        <v>33.299999999999997</v>
      </c>
      <c r="E102">
        <v>101</v>
      </c>
      <c r="F102">
        <f t="shared" si="1"/>
        <v>33.2074</v>
      </c>
    </row>
    <row r="103" spans="1:6" x14ac:dyDescent="0.25">
      <c r="A103">
        <v>33.299999999999997</v>
      </c>
      <c r="B103">
        <v>33.299999999999997</v>
      </c>
      <c r="E103">
        <v>102</v>
      </c>
      <c r="F103">
        <f t="shared" si="1"/>
        <v>33.343800000000002</v>
      </c>
    </row>
    <row r="104" spans="1:6" x14ac:dyDescent="0.25">
      <c r="A104">
        <v>33.4</v>
      </c>
      <c r="B104">
        <v>33.4</v>
      </c>
      <c r="E104">
        <v>103</v>
      </c>
      <c r="F104">
        <f t="shared" si="1"/>
        <v>33.480199999999996</v>
      </c>
    </row>
    <row r="105" spans="1:6" x14ac:dyDescent="0.25">
      <c r="A105">
        <v>33.700000000000003</v>
      </c>
      <c r="B105">
        <v>33.700000000000003</v>
      </c>
      <c r="E105">
        <v>104</v>
      </c>
      <c r="F105">
        <f t="shared" si="1"/>
        <v>33.616599999999998</v>
      </c>
    </row>
    <row r="106" spans="1:6" x14ac:dyDescent="0.25">
      <c r="A106">
        <v>33.700000000000003</v>
      </c>
      <c r="B106">
        <v>33.700000000000003</v>
      </c>
      <c r="E106">
        <v>105</v>
      </c>
      <c r="F106">
        <f t="shared" si="1"/>
        <v>33.753</v>
      </c>
    </row>
    <row r="107" spans="1:6" x14ac:dyDescent="0.25">
      <c r="A107">
        <v>33.799999999999997</v>
      </c>
      <c r="B107">
        <v>33.799999999999997</v>
      </c>
      <c r="E107">
        <v>106</v>
      </c>
      <c r="F107">
        <f t="shared" si="1"/>
        <v>33.889400000000002</v>
      </c>
    </row>
    <row r="108" spans="1:6" x14ac:dyDescent="0.25">
      <c r="A108">
        <v>33.799999999999997</v>
      </c>
      <c r="B108">
        <v>33.799999999999997</v>
      </c>
      <c r="E108">
        <v>107</v>
      </c>
      <c r="F108">
        <f t="shared" si="1"/>
        <v>34.025800000000004</v>
      </c>
    </row>
    <row r="109" spans="1:6" x14ac:dyDescent="0.25">
      <c r="A109">
        <v>33.799999999999997</v>
      </c>
      <c r="B109">
        <v>33.799999999999997</v>
      </c>
      <c r="E109">
        <v>108</v>
      </c>
      <c r="F109">
        <f t="shared" si="1"/>
        <v>34.162199999999999</v>
      </c>
    </row>
    <row r="110" spans="1:6" x14ac:dyDescent="0.25">
      <c r="A110">
        <v>33.9</v>
      </c>
      <c r="B110">
        <v>33.9</v>
      </c>
      <c r="E110">
        <v>109</v>
      </c>
      <c r="F110">
        <f t="shared" si="1"/>
        <v>34.2986</v>
      </c>
    </row>
    <row r="111" spans="1:6" x14ac:dyDescent="0.25">
      <c r="A111">
        <v>34.299999999999997</v>
      </c>
      <c r="B111">
        <v>34.299999999999997</v>
      </c>
      <c r="E111">
        <v>110</v>
      </c>
      <c r="F111">
        <f t="shared" si="1"/>
        <v>34.435000000000002</v>
      </c>
    </row>
    <row r="112" spans="1:6" x14ac:dyDescent="0.25">
      <c r="A112">
        <v>34.299999999999997</v>
      </c>
      <c r="B112">
        <v>34.299999999999997</v>
      </c>
      <c r="E112">
        <v>111</v>
      </c>
      <c r="F112">
        <f t="shared" si="1"/>
        <v>34.571399999999997</v>
      </c>
    </row>
    <row r="113" spans="1:6" x14ac:dyDescent="0.25">
      <c r="A113">
        <v>34.4</v>
      </c>
      <c r="B113">
        <v>34.4</v>
      </c>
      <c r="E113">
        <v>112</v>
      </c>
      <c r="F113">
        <f t="shared" si="1"/>
        <v>34.707799999999999</v>
      </c>
    </row>
    <row r="114" spans="1:6" x14ac:dyDescent="0.25">
      <c r="A114">
        <v>34.700000000000003</v>
      </c>
      <c r="B114">
        <v>34.700000000000003</v>
      </c>
      <c r="E114">
        <v>113</v>
      </c>
      <c r="F114">
        <f t="shared" si="1"/>
        <v>34.844200000000001</v>
      </c>
    </row>
    <row r="115" spans="1:6" x14ac:dyDescent="0.25">
      <c r="A115">
        <v>34.799999999999997</v>
      </c>
      <c r="B115">
        <v>34.799999999999997</v>
      </c>
      <c r="E115">
        <v>114</v>
      </c>
      <c r="F115">
        <f t="shared" si="1"/>
        <v>34.980600000000003</v>
      </c>
    </row>
    <row r="116" spans="1:6" x14ac:dyDescent="0.25">
      <c r="A116">
        <v>34.799999999999997</v>
      </c>
      <c r="B116">
        <v>34.799999999999997</v>
      </c>
      <c r="E116">
        <v>115</v>
      </c>
      <c r="F116">
        <f t="shared" si="1"/>
        <v>35.117000000000004</v>
      </c>
    </row>
    <row r="117" spans="1:6" x14ac:dyDescent="0.25">
      <c r="A117">
        <v>35.200000000000003</v>
      </c>
      <c r="B117">
        <v>35.200000000000003</v>
      </c>
      <c r="E117">
        <v>116</v>
      </c>
      <c r="F117">
        <f t="shared" si="1"/>
        <v>35.253399999999999</v>
      </c>
    </row>
    <row r="118" spans="1:6" x14ac:dyDescent="0.25">
      <c r="A118">
        <v>35.200000000000003</v>
      </c>
      <c r="B118">
        <v>35.200000000000003</v>
      </c>
      <c r="E118">
        <v>117</v>
      </c>
      <c r="F118">
        <f t="shared" si="1"/>
        <v>35.389800000000001</v>
      </c>
    </row>
    <row r="119" spans="1:6" x14ac:dyDescent="0.25">
      <c r="A119">
        <v>35.299999999999997</v>
      </c>
      <c r="B119">
        <v>35.299999999999997</v>
      </c>
      <c r="E119">
        <v>118</v>
      </c>
      <c r="F119">
        <f t="shared" si="1"/>
        <v>35.526200000000003</v>
      </c>
    </row>
    <row r="120" spans="1:6" x14ac:dyDescent="0.25">
      <c r="A120">
        <v>35.5</v>
      </c>
      <c r="B120">
        <v>35.5</v>
      </c>
      <c r="E120">
        <v>119</v>
      </c>
      <c r="F120">
        <f t="shared" si="1"/>
        <v>35.662599999999998</v>
      </c>
    </row>
    <row r="121" spans="1:6" x14ac:dyDescent="0.25">
      <c r="A121">
        <v>35.700000000000003</v>
      </c>
      <c r="B121">
        <v>35.700000000000003</v>
      </c>
      <c r="E121">
        <v>120</v>
      </c>
      <c r="F121">
        <f t="shared" si="1"/>
        <v>35.798999999999999</v>
      </c>
    </row>
    <row r="122" spans="1:6" x14ac:dyDescent="0.25">
      <c r="A122">
        <v>36</v>
      </c>
      <c r="B122">
        <v>36</v>
      </c>
      <c r="E122">
        <v>121</v>
      </c>
      <c r="F122">
        <f t="shared" si="1"/>
        <v>35.935400000000001</v>
      </c>
    </row>
    <row r="123" spans="1:6" x14ac:dyDescent="0.25">
      <c r="A123">
        <v>36.200000000000003</v>
      </c>
      <c r="B123">
        <v>36.200000000000003</v>
      </c>
      <c r="E123">
        <v>122</v>
      </c>
      <c r="F123">
        <f t="shared" si="1"/>
        <v>36.071799999999996</v>
      </c>
    </row>
    <row r="124" spans="1:6" x14ac:dyDescent="0.25">
      <c r="A124">
        <v>36.200000000000003</v>
      </c>
      <c r="B124">
        <v>36.200000000000003</v>
      </c>
      <c r="E124">
        <v>123</v>
      </c>
      <c r="F124">
        <f t="shared" si="1"/>
        <v>36.208200000000005</v>
      </c>
    </row>
    <row r="125" spans="1:6" x14ac:dyDescent="0.25">
      <c r="A125">
        <v>36.4</v>
      </c>
      <c r="B125">
        <v>36.4</v>
      </c>
      <c r="E125">
        <v>124</v>
      </c>
      <c r="F125">
        <f t="shared" si="1"/>
        <v>36.3446</v>
      </c>
    </row>
    <row r="126" spans="1:6" x14ac:dyDescent="0.25">
      <c r="A126">
        <v>36.799999999999997</v>
      </c>
      <c r="B126">
        <v>36.799999999999997</v>
      </c>
      <c r="E126">
        <v>125</v>
      </c>
      <c r="F126">
        <f t="shared" si="1"/>
        <v>36.481000000000002</v>
      </c>
    </row>
    <row r="127" spans="1:6" x14ac:dyDescent="0.25">
      <c r="A127">
        <v>36.9</v>
      </c>
      <c r="B127">
        <v>36.9</v>
      </c>
      <c r="E127">
        <v>126</v>
      </c>
      <c r="F127">
        <f t="shared" si="1"/>
        <v>36.617400000000004</v>
      </c>
    </row>
    <row r="128" spans="1:6" x14ac:dyDescent="0.25">
      <c r="A128">
        <v>37.1</v>
      </c>
      <c r="B128">
        <v>37.1</v>
      </c>
      <c r="E128">
        <v>127</v>
      </c>
      <c r="F128">
        <f t="shared" si="1"/>
        <v>36.753799999999998</v>
      </c>
    </row>
    <row r="129" spans="1:6" x14ac:dyDescent="0.25">
      <c r="A129">
        <v>37.5</v>
      </c>
      <c r="B129">
        <v>37.5</v>
      </c>
      <c r="E129">
        <v>128</v>
      </c>
      <c r="F129">
        <f t="shared" si="1"/>
        <v>36.8902</v>
      </c>
    </row>
    <row r="130" spans="1:6" x14ac:dyDescent="0.25">
      <c r="A130">
        <v>37.5</v>
      </c>
      <c r="B130">
        <v>37.5</v>
      </c>
      <c r="E130">
        <v>129</v>
      </c>
      <c r="F130">
        <f t="shared" si="1"/>
        <v>37.026600000000002</v>
      </c>
    </row>
    <row r="131" spans="1:6" x14ac:dyDescent="0.25">
      <c r="A131">
        <v>37.5</v>
      </c>
      <c r="B131">
        <v>37.5</v>
      </c>
      <c r="E131">
        <v>130</v>
      </c>
      <c r="F131">
        <f t="shared" ref="F131:F194" si="2">E131*0.1364+19.431</f>
        <v>37.162999999999997</v>
      </c>
    </row>
    <row r="132" spans="1:6" x14ac:dyDescent="0.25">
      <c r="A132">
        <v>37.799999999999997</v>
      </c>
      <c r="B132">
        <v>37.799999999999997</v>
      </c>
      <c r="E132">
        <v>131</v>
      </c>
      <c r="F132">
        <f t="shared" si="2"/>
        <v>37.299399999999999</v>
      </c>
    </row>
    <row r="133" spans="1:6" x14ac:dyDescent="0.25">
      <c r="A133">
        <v>38.1</v>
      </c>
      <c r="B133">
        <v>38.1</v>
      </c>
      <c r="E133">
        <v>132</v>
      </c>
      <c r="F133">
        <f t="shared" si="2"/>
        <v>37.4358</v>
      </c>
    </row>
    <row r="134" spans="1:6" x14ac:dyDescent="0.25">
      <c r="A134">
        <v>38.200000000000003</v>
      </c>
      <c r="B134">
        <v>38.200000000000003</v>
      </c>
      <c r="E134">
        <v>133</v>
      </c>
      <c r="F134">
        <f t="shared" si="2"/>
        <v>37.572199999999995</v>
      </c>
    </row>
    <row r="135" spans="1:6" x14ac:dyDescent="0.25">
      <c r="A135">
        <v>38.200000000000003</v>
      </c>
      <c r="B135">
        <v>38.200000000000003</v>
      </c>
      <c r="E135">
        <v>134</v>
      </c>
      <c r="F135">
        <f t="shared" si="2"/>
        <v>37.708600000000004</v>
      </c>
    </row>
    <row r="136" spans="1:6" x14ac:dyDescent="0.25">
      <c r="A136">
        <v>38.299999999999997</v>
      </c>
      <c r="B136">
        <v>38.299999999999997</v>
      </c>
      <c r="E136">
        <v>135</v>
      </c>
      <c r="F136">
        <f t="shared" si="2"/>
        <v>37.844999999999999</v>
      </c>
    </row>
    <row r="137" spans="1:6" x14ac:dyDescent="0.25">
      <c r="A137">
        <v>38.700000000000003</v>
      </c>
      <c r="B137">
        <v>38.700000000000003</v>
      </c>
      <c r="E137">
        <v>136</v>
      </c>
      <c r="F137">
        <f t="shared" si="2"/>
        <v>37.981400000000001</v>
      </c>
    </row>
    <row r="138" spans="1:6" x14ac:dyDescent="0.25">
      <c r="A138">
        <v>38.700000000000003</v>
      </c>
      <c r="B138">
        <v>38.700000000000003</v>
      </c>
      <c r="E138">
        <v>137</v>
      </c>
      <c r="F138">
        <f t="shared" si="2"/>
        <v>38.117800000000003</v>
      </c>
    </row>
    <row r="139" spans="1:6" x14ac:dyDescent="0.25">
      <c r="A139">
        <v>38.700000000000003</v>
      </c>
      <c r="B139">
        <v>38.700000000000003</v>
      </c>
      <c r="E139">
        <v>138</v>
      </c>
      <c r="F139">
        <f t="shared" si="2"/>
        <v>38.254199999999997</v>
      </c>
    </row>
    <row r="140" spans="1:6" x14ac:dyDescent="0.25">
      <c r="A140">
        <v>38.9</v>
      </c>
      <c r="B140">
        <v>38.9</v>
      </c>
      <c r="E140">
        <v>139</v>
      </c>
      <c r="F140">
        <f t="shared" si="2"/>
        <v>38.390599999999999</v>
      </c>
    </row>
    <row r="141" spans="1:6" x14ac:dyDescent="0.25">
      <c r="A141">
        <v>39</v>
      </c>
      <c r="B141">
        <v>39</v>
      </c>
      <c r="E141">
        <v>140</v>
      </c>
      <c r="F141">
        <f t="shared" si="2"/>
        <v>38.527000000000001</v>
      </c>
    </row>
    <row r="142" spans="1:6" x14ac:dyDescent="0.25">
      <c r="A142">
        <v>39.1</v>
      </c>
      <c r="B142">
        <v>39.1</v>
      </c>
      <c r="E142">
        <v>141</v>
      </c>
      <c r="F142">
        <f t="shared" si="2"/>
        <v>38.663399999999996</v>
      </c>
    </row>
    <row r="143" spans="1:6" x14ac:dyDescent="0.25">
      <c r="A143">
        <v>39.200000000000003</v>
      </c>
      <c r="B143">
        <v>39.200000000000003</v>
      </c>
      <c r="E143">
        <v>142</v>
      </c>
      <c r="F143">
        <f t="shared" si="2"/>
        <v>38.799800000000005</v>
      </c>
    </row>
    <row r="144" spans="1:6" x14ac:dyDescent="0.25">
      <c r="A144">
        <v>39.5</v>
      </c>
      <c r="B144">
        <v>39.5</v>
      </c>
      <c r="E144">
        <v>143</v>
      </c>
      <c r="F144">
        <f t="shared" si="2"/>
        <v>38.936199999999999</v>
      </c>
    </row>
    <row r="145" spans="1:6" x14ac:dyDescent="0.25">
      <c r="A145">
        <v>39.5</v>
      </c>
      <c r="B145">
        <v>39.5</v>
      </c>
      <c r="E145">
        <v>144</v>
      </c>
      <c r="F145">
        <f t="shared" si="2"/>
        <v>39.072600000000001</v>
      </c>
    </row>
    <row r="146" spans="1:6" x14ac:dyDescent="0.25">
      <c r="A146">
        <v>39.6</v>
      </c>
      <c r="B146">
        <v>39.6</v>
      </c>
      <c r="E146">
        <v>145</v>
      </c>
      <c r="F146">
        <f t="shared" si="2"/>
        <v>39.209000000000003</v>
      </c>
    </row>
    <row r="147" spans="1:6" x14ac:dyDescent="0.25">
      <c r="A147">
        <v>39.799999999999997</v>
      </c>
      <c r="B147">
        <v>39.799999999999997</v>
      </c>
      <c r="E147">
        <v>146</v>
      </c>
      <c r="F147">
        <f t="shared" si="2"/>
        <v>39.345399999999998</v>
      </c>
    </row>
    <row r="148" spans="1:6" x14ac:dyDescent="0.25">
      <c r="A148">
        <v>40</v>
      </c>
      <c r="B148">
        <v>40</v>
      </c>
      <c r="E148">
        <v>147</v>
      </c>
      <c r="F148">
        <f t="shared" si="2"/>
        <v>39.4818</v>
      </c>
    </row>
    <row r="149" spans="1:6" x14ac:dyDescent="0.25">
      <c r="A149">
        <v>40</v>
      </c>
      <c r="B149">
        <v>40</v>
      </c>
      <c r="E149">
        <v>148</v>
      </c>
      <c r="F149">
        <f t="shared" si="2"/>
        <v>39.618200000000002</v>
      </c>
    </row>
    <row r="150" spans="1:6" x14ac:dyDescent="0.25">
      <c r="A150">
        <v>40.299999999999997</v>
      </c>
      <c r="B150">
        <v>40.299999999999997</v>
      </c>
      <c r="E150">
        <v>149</v>
      </c>
      <c r="F150">
        <f t="shared" si="2"/>
        <v>39.754599999999996</v>
      </c>
    </row>
    <row r="151" spans="1:6" x14ac:dyDescent="0.25">
      <c r="A151">
        <v>40.6</v>
      </c>
      <c r="B151">
        <v>40.6</v>
      </c>
      <c r="E151">
        <v>150</v>
      </c>
      <c r="F151">
        <f t="shared" si="2"/>
        <v>39.890999999999998</v>
      </c>
    </row>
    <row r="152" spans="1:6" x14ac:dyDescent="0.25">
      <c r="A152">
        <v>40.6</v>
      </c>
      <c r="B152">
        <v>40.6</v>
      </c>
      <c r="E152">
        <v>151</v>
      </c>
      <c r="F152">
        <f t="shared" si="2"/>
        <v>40.0274</v>
      </c>
    </row>
    <row r="153" spans="1:6" x14ac:dyDescent="0.25">
      <c r="A153">
        <v>40.6</v>
      </c>
      <c r="B153">
        <v>40.6</v>
      </c>
      <c r="E153">
        <v>152</v>
      </c>
      <c r="F153">
        <f t="shared" si="2"/>
        <v>40.163799999999995</v>
      </c>
    </row>
    <row r="154" spans="1:6" x14ac:dyDescent="0.25">
      <c r="A154">
        <v>40.700000000000003</v>
      </c>
      <c r="B154">
        <v>40.700000000000003</v>
      </c>
      <c r="E154">
        <v>153</v>
      </c>
      <c r="F154">
        <f t="shared" si="2"/>
        <v>40.300200000000004</v>
      </c>
    </row>
    <row r="155" spans="1:6" x14ac:dyDescent="0.25">
      <c r="A155">
        <v>41.2</v>
      </c>
      <c r="B155">
        <v>41.2</v>
      </c>
      <c r="E155">
        <v>154</v>
      </c>
      <c r="F155">
        <f t="shared" si="2"/>
        <v>40.436599999999999</v>
      </c>
    </row>
    <row r="156" spans="1:6" x14ac:dyDescent="0.25">
      <c r="A156">
        <v>41.4</v>
      </c>
      <c r="B156">
        <v>41.4</v>
      </c>
      <c r="E156">
        <v>155</v>
      </c>
      <c r="F156">
        <f t="shared" si="2"/>
        <v>40.573</v>
      </c>
    </row>
    <row r="157" spans="1:6" x14ac:dyDescent="0.25">
      <c r="A157">
        <v>41.5</v>
      </c>
      <c r="B157">
        <v>41.5</v>
      </c>
      <c r="E157">
        <v>156</v>
      </c>
      <c r="F157">
        <f t="shared" si="2"/>
        <v>40.709400000000002</v>
      </c>
    </row>
    <row r="158" spans="1:6" x14ac:dyDescent="0.25">
      <c r="A158">
        <v>41.5</v>
      </c>
      <c r="B158">
        <v>41.5</v>
      </c>
      <c r="E158">
        <v>157</v>
      </c>
      <c r="F158">
        <f t="shared" si="2"/>
        <v>40.845799999999997</v>
      </c>
    </row>
    <row r="159" spans="1:6" x14ac:dyDescent="0.25">
      <c r="A159">
        <v>41.6</v>
      </c>
      <c r="B159">
        <v>41.6</v>
      </c>
      <c r="E159">
        <v>158</v>
      </c>
      <c r="F159">
        <f t="shared" si="2"/>
        <v>40.982199999999999</v>
      </c>
    </row>
    <row r="160" spans="1:6" x14ac:dyDescent="0.25">
      <c r="A160">
        <v>41.7</v>
      </c>
      <c r="B160">
        <v>41.7</v>
      </c>
      <c r="E160">
        <v>159</v>
      </c>
      <c r="F160">
        <f t="shared" si="2"/>
        <v>41.118600000000001</v>
      </c>
    </row>
    <row r="161" spans="1:6" x14ac:dyDescent="0.25">
      <c r="A161">
        <v>41.8</v>
      </c>
      <c r="B161">
        <v>41.8</v>
      </c>
      <c r="E161">
        <v>160</v>
      </c>
      <c r="F161">
        <f t="shared" si="2"/>
        <v>41.254999999999995</v>
      </c>
    </row>
    <row r="162" spans="1:6" x14ac:dyDescent="0.25">
      <c r="A162">
        <v>41.9</v>
      </c>
      <c r="B162">
        <v>41.9</v>
      </c>
      <c r="E162">
        <v>161</v>
      </c>
      <c r="F162">
        <f t="shared" si="2"/>
        <v>41.391400000000004</v>
      </c>
    </row>
    <row r="163" spans="1:6" x14ac:dyDescent="0.25">
      <c r="A163">
        <v>41.9</v>
      </c>
      <c r="B163">
        <v>41.9</v>
      </c>
      <c r="E163">
        <v>162</v>
      </c>
      <c r="F163">
        <f t="shared" si="2"/>
        <v>41.527799999999999</v>
      </c>
    </row>
    <row r="164" spans="1:6" x14ac:dyDescent="0.25">
      <c r="A164">
        <v>42</v>
      </c>
      <c r="B164">
        <v>42</v>
      </c>
      <c r="E164">
        <v>163</v>
      </c>
      <c r="F164">
        <f t="shared" si="2"/>
        <v>41.664200000000001</v>
      </c>
    </row>
    <row r="165" spans="1:6" x14ac:dyDescent="0.25">
      <c r="A165">
        <v>42.2</v>
      </c>
      <c r="B165">
        <v>42.2</v>
      </c>
      <c r="E165">
        <v>164</v>
      </c>
      <c r="F165">
        <f t="shared" si="2"/>
        <v>41.800600000000003</v>
      </c>
    </row>
    <row r="166" spans="1:6" x14ac:dyDescent="0.25">
      <c r="A166">
        <v>42.4</v>
      </c>
      <c r="B166">
        <v>42.4</v>
      </c>
      <c r="E166">
        <v>165</v>
      </c>
      <c r="F166">
        <f t="shared" si="2"/>
        <v>41.936999999999998</v>
      </c>
    </row>
    <row r="167" spans="1:6" x14ac:dyDescent="0.25">
      <c r="A167">
        <v>42.4</v>
      </c>
      <c r="B167">
        <v>42.4</v>
      </c>
      <c r="E167">
        <v>166</v>
      </c>
      <c r="F167">
        <f t="shared" si="2"/>
        <v>42.073399999999999</v>
      </c>
    </row>
    <row r="168" spans="1:6" x14ac:dyDescent="0.25">
      <c r="A168">
        <v>42.6</v>
      </c>
      <c r="B168">
        <v>42.6</v>
      </c>
      <c r="E168">
        <v>167</v>
      </c>
      <c r="F168">
        <f t="shared" si="2"/>
        <v>42.209800000000001</v>
      </c>
    </row>
    <row r="169" spans="1:6" x14ac:dyDescent="0.25">
      <c r="A169">
        <v>42.9</v>
      </c>
      <c r="B169">
        <v>42.9</v>
      </c>
      <c r="E169">
        <v>168</v>
      </c>
      <c r="F169">
        <f t="shared" si="2"/>
        <v>42.346199999999996</v>
      </c>
    </row>
    <row r="170" spans="1:6" x14ac:dyDescent="0.25">
      <c r="A170">
        <v>42.9</v>
      </c>
      <c r="B170">
        <v>42.9</v>
      </c>
      <c r="E170">
        <v>169</v>
      </c>
      <c r="F170">
        <f t="shared" si="2"/>
        <v>42.482600000000005</v>
      </c>
    </row>
    <row r="171" spans="1:6" x14ac:dyDescent="0.25">
      <c r="A171">
        <v>43</v>
      </c>
      <c r="B171">
        <v>43</v>
      </c>
      <c r="E171">
        <v>170</v>
      </c>
      <c r="F171">
        <f t="shared" si="2"/>
        <v>42.619</v>
      </c>
    </row>
    <row r="172" spans="1:6" x14ac:dyDescent="0.25">
      <c r="A172">
        <v>43.2</v>
      </c>
      <c r="B172">
        <v>43.2</v>
      </c>
      <c r="E172">
        <v>171</v>
      </c>
      <c r="F172">
        <f t="shared" si="2"/>
        <v>42.755399999999995</v>
      </c>
    </row>
    <row r="173" spans="1:6" x14ac:dyDescent="0.25">
      <c r="A173">
        <v>44.1</v>
      </c>
      <c r="B173">
        <v>44.1</v>
      </c>
      <c r="E173">
        <v>172</v>
      </c>
      <c r="F173">
        <f t="shared" si="2"/>
        <v>42.891800000000003</v>
      </c>
    </row>
    <row r="174" spans="1:6" x14ac:dyDescent="0.25">
      <c r="A174">
        <v>44.2</v>
      </c>
      <c r="B174">
        <v>44.2</v>
      </c>
      <c r="E174">
        <v>173</v>
      </c>
      <c r="F174">
        <f t="shared" si="2"/>
        <v>43.028199999999998</v>
      </c>
    </row>
    <row r="175" spans="1:6" x14ac:dyDescent="0.25">
      <c r="A175">
        <v>44.3</v>
      </c>
      <c r="B175">
        <v>44.3</v>
      </c>
      <c r="E175">
        <v>174</v>
      </c>
      <c r="F175">
        <f t="shared" si="2"/>
        <v>43.1646</v>
      </c>
    </row>
    <row r="176" spans="1:6" x14ac:dyDescent="0.25">
      <c r="A176">
        <v>44.4</v>
      </c>
      <c r="B176">
        <v>44.4</v>
      </c>
      <c r="E176">
        <v>175</v>
      </c>
      <c r="F176">
        <f t="shared" si="2"/>
        <v>43.301000000000002</v>
      </c>
    </row>
    <row r="177" spans="1:6" x14ac:dyDescent="0.25">
      <c r="A177">
        <v>44.4</v>
      </c>
      <c r="B177">
        <v>44.4</v>
      </c>
      <c r="E177">
        <v>176</v>
      </c>
      <c r="F177">
        <f t="shared" si="2"/>
        <v>43.437399999999997</v>
      </c>
    </row>
    <row r="178" spans="1:6" x14ac:dyDescent="0.25">
      <c r="A178">
        <v>44.4</v>
      </c>
      <c r="B178">
        <v>44.4</v>
      </c>
      <c r="E178">
        <v>177</v>
      </c>
      <c r="F178">
        <f t="shared" si="2"/>
        <v>43.573799999999999</v>
      </c>
    </row>
    <row r="179" spans="1:6" x14ac:dyDescent="0.25">
      <c r="A179">
        <v>44.5</v>
      </c>
      <c r="B179">
        <v>44.5</v>
      </c>
      <c r="E179">
        <v>178</v>
      </c>
      <c r="F179">
        <f t="shared" si="2"/>
        <v>43.7102</v>
      </c>
    </row>
    <row r="180" spans="1:6" x14ac:dyDescent="0.25">
      <c r="A180">
        <v>44.7</v>
      </c>
      <c r="B180">
        <v>44.7</v>
      </c>
      <c r="E180">
        <v>179</v>
      </c>
      <c r="F180">
        <f t="shared" si="2"/>
        <v>43.846599999999995</v>
      </c>
    </row>
    <row r="181" spans="1:6" x14ac:dyDescent="0.25">
      <c r="A181">
        <v>44.8</v>
      </c>
      <c r="B181">
        <v>44.8</v>
      </c>
      <c r="E181">
        <v>180</v>
      </c>
      <c r="F181">
        <f t="shared" si="2"/>
        <v>43.983000000000004</v>
      </c>
    </row>
    <row r="182" spans="1:6" x14ac:dyDescent="0.25">
      <c r="A182">
        <v>44.8</v>
      </c>
      <c r="B182">
        <v>44.8</v>
      </c>
      <c r="E182">
        <v>181</v>
      </c>
      <c r="F182">
        <f t="shared" si="2"/>
        <v>44.119399999999999</v>
      </c>
    </row>
    <row r="183" spans="1:6" x14ac:dyDescent="0.25">
      <c r="A183">
        <v>44.9</v>
      </c>
      <c r="B183">
        <v>44.9</v>
      </c>
      <c r="E183">
        <v>182</v>
      </c>
      <c r="F183">
        <f t="shared" si="2"/>
        <v>44.255800000000001</v>
      </c>
    </row>
    <row r="184" spans="1:6" x14ac:dyDescent="0.25">
      <c r="A184">
        <v>45</v>
      </c>
      <c r="B184">
        <v>45</v>
      </c>
      <c r="E184">
        <v>183</v>
      </c>
      <c r="F184">
        <f t="shared" si="2"/>
        <v>44.392200000000003</v>
      </c>
    </row>
    <row r="185" spans="1:6" x14ac:dyDescent="0.25">
      <c r="A185">
        <v>45</v>
      </c>
      <c r="B185">
        <v>45</v>
      </c>
      <c r="E185">
        <v>184</v>
      </c>
      <c r="F185">
        <f t="shared" si="2"/>
        <v>44.528599999999997</v>
      </c>
    </row>
    <row r="186" spans="1:6" x14ac:dyDescent="0.25">
      <c r="A186">
        <v>45</v>
      </c>
      <c r="B186">
        <v>45</v>
      </c>
      <c r="E186">
        <v>185</v>
      </c>
      <c r="F186">
        <f t="shared" si="2"/>
        <v>44.664999999999999</v>
      </c>
    </row>
    <row r="187" spans="1:6" x14ac:dyDescent="0.25">
      <c r="A187">
        <v>45.2</v>
      </c>
      <c r="B187">
        <v>45.2</v>
      </c>
      <c r="E187">
        <v>186</v>
      </c>
      <c r="F187">
        <f t="shared" si="2"/>
        <v>44.801400000000001</v>
      </c>
    </row>
    <row r="188" spans="1:6" x14ac:dyDescent="0.25">
      <c r="A188">
        <v>45.3</v>
      </c>
      <c r="B188">
        <v>45.3</v>
      </c>
      <c r="E188">
        <v>187</v>
      </c>
      <c r="F188">
        <f t="shared" si="2"/>
        <v>44.937799999999996</v>
      </c>
    </row>
    <row r="189" spans="1:6" x14ac:dyDescent="0.25">
      <c r="A189">
        <v>45.5</v>
      </c>
      <c r="B189">
        <v>45.5</v>
      </c>
      <c r="E189">
        <v>188</v>
      </c>
      <c r="F189">
        <f t="shared" si="2"/>
        <v>45.074200000000005</v>
      </c>
    </row>
    <row r="190" spans="1:6" x14ac:dyDescent="0.25">
      <c r="A190">
        <v>45.5</v>
      </c>
      <c r="B190">
        <v>45.5</v>
      </c>
      <c r="E190">
        <v>189</v>
      </c>
      <c r="F190">
        <f t="shared" si="2"/>
        <v>45.210599999999999</v>
      </c>
    </row>
    <row r="191" spans="1:6" x14ac:dyDescent="0.25">
      <c r="A191">
        <v>45.5</v>
      </c>
      <c r="B191">
        <v>45.5</v>
      </c>
      <c r="E191">
        <v>190</v>
      </c>
      <c r="F191">
        <f t="shared" si="2"/>
        <v>45.347000000000001</v>
      </c>
    </row>
    <row r="192" spans="1:6" x14ac:dyDescent="0.25">
      <c r="A192">
        <v>45.6</v>
      </c>
      <c r="B192">
        <v>45.6</v>
      </c>
      <c r="E192">
        <v>191</v>
      </c>
      <c r="F192">
        <f t="shared" si="2"/>
        <v>45.483400000000003</v>
      </c>
    </row>
    <row r="193" spans="1:6" x14ac:dyDescent="0.25">
      <c r="A193">
        <v>45.8</v>
      </c>
      <c r="B193">
        <v>45.8</v>
      </c>
      <c r="E193">
        <v>192</v>
      </c>
      <c r="F193">
        <f t="shared" si="2"/>
        <v>45.619799999999998</v>
      </c>
    </row>
    <row r="194" spans="1:6" x14ac:dyDescent="0.25">
      <c r="A194">
        <v>46</v>
      </c>
      <c r="B194">
        <v>46</v>
      </c>
      <c r="E194">
        <v>193</v>
      </c>
      <c r="F194">
        <f t="shared" si="2"/>
        <v>45.7562</v>
      </c>
    </row>
    <row r="195" spans="1:6" x14ac:dyDescent="0.25">
      <c r="A195">
        <v>46.2</v>
      </c>
      <c r="B195">
        <v>46.2</v>
      </c>
      <c r="E195">
        <v>194</v>
      </c>
      <c r="F195">
        <f t="shared" ref="F195:F258" si="3">E195*0.1364+19.431</f>
        <v>45.892600000000002</v>
      </c>
    </row>
    <row r="196" spans="1:6" x14ac:dyDescent="0.25">
      <c r="A196">
        <v>46.2</v>
      </c>
      <c r="B196">
        <v>46.2</v>
      </c>
      <c r="E196">
        <v>195</v>
      </c>
      <c r="F196">
        <f t="shared" si="3"/>
        <v>46.028999999999996</v>
      </c>
    </row>
    <row r="197" spans="1:6" x14ac:dyDescent="0.25">
      <c r="A197">
        <v>46.2</v>
      </c>
      <c r="B197">
        <v>46.2</v>
      </c>
      <c r="E197">
        <v>196</v>
      </c>
      <c r="F197">
        <f t="shared" si="3"/>
        <v>46.165399999999998</v>
      </c>
    </row>
    <row r="198" spans="1:6" x14ac:dyDescent="0.25">
      <c r="A198">
        <v>46.2</v>
      </c>
      <c r="B198">
        <v>46.2</v>
      </c>
      <c r="E198">
        <v>197</v>
      </c>
      <c r="F198">
        <f t="shared" si="3"/>
        <v>46.3018</v>
      </c>
    </row>
    <row r="199" spans="1:6" x14ac:dyDescent="0.25">
      <c r="A199">
        <v>46.7</v>
      </c>
      <c r="B199">
        <v>46.7</v>
      </c>
      <c r="E199">
        <v>198</v>
      </c>
      <c r="F199">
        <f t="shared" si="3"/>
        <v>46.438199999999995</v>
      </c>
    </row>
    <row r="200" spans="1:6" x14ac:dyDescent="0.25">
      <c r="A200">
        <v>46.7</v>
      </c>
      <c r="B200">
        <v>46.7</v>
      </c>
      <c r="E200">
        <v>199</v>
      </c>
      <c r="F200">
        <f t="shared" si="3"/>
        <v>46.574600000000004</v>
      </c>
    </row>
    <row r="201" spans="1:6" x14ac:dyDescent="0.25">
      <c r="A201">
        <v>47.1</v>
      </c>
      <c r="B201">
        <v>47.1</v>
      </c>
      <c r="E201">
        <v>200</v>
      </c>
      <c r="F201">
        <f t="shared" si="3"/>
        <v>46.710999999999999</v>
      </c>
    </row>
    <row r="202" spans="1:6" x14ac:dyDescent="0.25">
      <c r="A202">
        <v>47.1</v>
      </c>
      <c r="B202">
        <v>47.1</v>
      </c>
      <c r="E202">
        <v>201</v>
      </c>
      <c r="F202">
        <f t="shared" si="3"/>
        <v>46.8474</v>
      </c>
    </row>
    <row r="203" spans="1:6" x14ac:dyDescent="0.25">
      <c r="A203">
        <v>47.4</v>
      </c>
      <c r="B203">
        <v>47.4</v>
      </c>
      <c r="E203">
        <v>202</v>
      </c>
      <c r="F203">
        <f t="shared" si="3"/>
        <v>46.983800000000002</v>
      </c>
    </row>
    <row r="204" spans="1:6" x14ac:dyDescent="0.25">
      <c r="A204">
        <v>47.5</v>
      </c>
      <c r="B204">
        <v>47.5</v>
      </c>
      <c r="E204">
        <v>203</v>
      </c>
      <c r="F204">
        <f t="shared" si="3"/>
        <v>47.120199999999997</v>
      </c>
    </row>
    <row r="205" spans="1:6" x14ac:dyDescent="0.25">
      <c r="A205">
        <v>47.5</v>
      </c>
      <c r="B205">
        <v>47.5</v>
      </c>
      <c r="E205">
        <v>204</v>
      </c>
      <c r="F205">
        <f t="shared" si="3"/>
        <v>47.256599999999999</v>
      </c>
    </row>
    <row r="206" spans="1:6" x14ac:dyDescent="0.25">
      <c r="A206">
        <v>47.5</v>
      </c>
      <c r="B206">
        <v>47.5</v>
      </c>
      <c r="E206">
        <v>205</v>
      </c>
      <c r="F206">
        <f t="shared" si="3"/>
        <v>47.393000000000001</v>
      </c>
    </row>
    <row r="207" spans="1:6" x14ac:dyDescent="0.25">
      <c r="A207">
        <v>47.6</v>
      </c>
      <c r="B207">
        <v>47.6</v>
      </c>
      <c r="E207">
        <v>206</v>
      </c>
      <c r="F207">
        <f t="shared" si="3"/>
        <v>47.529399999999995</v>
      </c>
    </row>
    <row r="208" spans="1:6" x14ac:dyDescent="0.25">
      <c r="A208">
        <v>47.8</v>
      </c>
      <c r="B208">
        <v>47.8</v>
      </c>
      <c r="E208">
        <v>207</v>
      </c>
      <c r="F208">
        <f t="shared" si="3"/>
        <v>47.665800000000004</v>
      </c>
    </row>
    <row r="209" spans="1:6" x14ac:dyDescent="0.25">
      <c r="A209">
        <v>48</v>
      </c>
      <c r="B209">
        <v>48</v>
      </c>
      <c r="E209">
        <v>208</v>
      </c>
      <c r="F209">
        <f t="shared" si="3"/>
        <v>47.802199999999999</v>
      </c>
    </row>
    <row r="210" spans="1:6" x14ac:dyDescent="0.25">
      <c r="A210">
        <v>48</v>
      </c>
      <c r="B210">
        <v>48</v>
      </c>
      <c r="E210">
        <v>209</v>
      </c>
      <c r="F210">
        <f t="shared" si="3"/>
        <v>47.938600000000001</v>
      </c>
    </row>
    <row r="211" spans="1:6" x14ac:dyDescent="0.25">
      <c r="A211">
        <v>48.1</v>
      </c>
      <c r="B211">
        <v>48.1</v>
      </c>
      <c r="E211">
        <v>210</v>
      </c>
      <c r="F211">
        <f t="shared" si="3"/>
        <v>48.075000000000003</v>
      </c>
    </row>
    <row r="212" spans="1:6" x14ac:dyDescent="0.25">
      <c r="A212">
        <v>48.1</v>
      </c>
      <c r="B212">
        <v>48.1</v>
      </c>
      <c r="E212">
        <v>211</v>
      </c>
      <c r="F212">
        <f t="shared" si="3"/>
        <v>48.211399999999998</v>
      </c>
    </row>
    <row r="213" spans="1:6" x14ac:dyDescent="0.25">
      <c r="A213">
        <v>48.2</v>
      </c>
      <c r="B213">
        <v>48.2</v>
      </c>
      <c r="E213">
        <v>212</v>
      </c>
      <c r="F213">
        <f t="shared" si="3"/>
        <v>48.347799999999999</v>
      </c>
    </row>
    <row r="214" spans="1:6" x14ac:dyDescent="0.25">
      <c r="A214">
        <v>48.6</v>
      </c>
      <c r="B214">
        <v>48.6</v>
      </c>
      <c r="E214">
        <v>213</v>
      </c>
      <c r="F214">
        <f t="shared" si="3"/>
        <v>48.484200000000001</v>
      </c>
    </row>
    <row r="215" spans="1:6" x14ac:dyDescent="0.25">
      <c r="A215">
        <v>48.7</v>
      </c>
      <c r="B215">
        <v>48.7</v>
      </c>
      <c r="E215">
        <v>214</v>
      </c>
      <c r="F215">
        <f t="shared" si="3"/>
        <v>48.620599999999996</v>
      </c>
    </row>
    <row r="216" spans="1:6" x14ac:dyDescent="0.25">
      <c r="A216">
        <v>48.8</v>
      </c>
      <c r="B216">
        <v>48.8</v>
      </c>
      <c r="E216">
        <v>215</v>
      </c>
      <c r="F216">
        <f t="shared" si="3"/>
        <v>48.756999999999998</v>
      </c>
    </row>
    <row r="217" spans="1:6" x14ac:dyDescent="0.25">
      <c r="A217">
        <v>48.8</v>
      </c>
      <c r="B217">
        <v>48.8</v>
      </c>
      <c r="E217">
        <v>216</v>
      </c>
      <c r="F217">
        <f t="shared" si="3"/>
        <v>48.8934</v>
      </c>
    </row>
    <row r="218" spans="1:6" x14ac:dyDescent="0.25">
      <c r="A218">
        <v>49.1</v>
      </c>
      <c r="B218">
        <v>49.1</v>
      </c>
      <c r="E218">
        <v>217</v>
      </c>
      <c r="F218">
        <f t="shared" si="3"/>
        <v>49.029799999999994</v>
      </c>
    </row>
    <row r="219" spans="1:6" x14ac:dyDescent="0.25">
      <c r="A219">
        <v>49.3</v>
      </c>
      <c r="B219">
        <v>49.3</v>
      </c>
      <c r="E219">
        <v>218</v>
      </c>
      <c r="F219">
        <f t="shared" si="3"/>
        <v>49.166200000000003</v>
      </c>
    </row>
    <row r="220" spans="1:6" x14ac:dyDescent="0.25">
      <c r="A220">
        <v>49.4</v>
      </c>
      <c r="B220">
        <v>49.4</v>
      </c>
      <c r="E220">
        <v>219</v>
      </c>
      <c r="F220">
        <f t="shared" si="3"/>
        <v>49.302599999999998</v>
      </c>
    </row>
    <row r="221" spans="1:6" x14ac:dyDescent="0.25">
      <c r="A221">
        <v>50</v>
      </c>
      <c r="B221">
        <v>50</v>
      </c>
      <c r="E221">
        <v>220</v>
      </c>
      <c r="F221">
        <f t="shared" si="3"/>
        <v>49.439</v>
      </c>
    </row>
    <row r="222" spans="1:6" x14ac:dyDescent="0.25">
      <c r="A222">
        <v>50</v>
      </c>
      <c r="B222">
        <v>50</v>
      </c>
      <c r="E222">
        <v>221</v>
      </c>
      <c r="F222">
        <f t="shared" si="3"/>
        <v>49.575400000000002</v>
      </c>
    </row>
    <row r="223" spans="1:6" x14ac:dyDescent="0.25">
      <c r="A223">
        <v>50</v>
      </c>
      <c r="B223">
        <v>50</v>
      </c>
      <c r="E223">
        <v>222</v>
      </c>
      <c r="F223">
        <f t="shared" si="3"/>
        <v>49.711799999999997</v>
      </c>
    </row>
    <row r="224" spans="1:6" x14ac:dyDescent="0.25">
      <c r="A224">
        <v>50</v>
      </c>
      <c r="B224">
        <v>50</v>
      </c>
      <c r="E224">
        <v>223</v>
      </c>
      <c r="F224">
        <f t="shared" si="3"/>
        <v>49.848199999999999</v>
      </c>
    </row>
    <row r="225" spans="1:6" x14ac:dyDescent="0.25">
      <c r="A225">
        <v>50</v>
      </c>
      <c r="B225">
        <v>50</v>
      </c>
      <c r="E225">
        <v>224</v>
      </c>
      <c r="F225">
        <f t="shared" si="3"/>
        <v>49.9846</v>
      </c>
    </row>
    <row r="226" spans="1:6" x14ac:dyDescent="0.25">
      <c r="A226">
        <v>50</v>
      </c>
      <c r="B226">
        <v>50</v>
      </c>
      <c r="E226">
        <v>225</v>
      </c>
      <c r="F226">
        <f t="shared" si="3"/>
        <v>50.120999999999995</v>
      </c>
    </row>
    <row r="227" spans="1:6" x14ac:dyDescent="0.25">
      <c r="A227">
        <v>50</v>
      </c>
      <c r="B227">
        <v>50</v>
      </c>
      <c r="E227">
        <v>226</v>
      </c>
      <c r="F227">
        <f t="shared" si="3"/>
        <v>50.257400000000004</v>
      </c>
    </row>
    <row r="228" spans="1:6" x14ac:dyDescent="0.25">
      <c r="A228">
        <v>50</v>
      </c>
      <c r="B228">
        <v>50</v>
      </c>
      <c r="E228">
        <v>227</v>
      </c>
      <c r="F228">
        <f t="shared" si="3"/>
        <v>50.393799999999999</v>
      </c>
    </row>
    <row r="229" spans="1:6" x14ac:dyDescent="0.25">
      <c r="A229">
        <v>50</v>
      </c>
      <c r="B229">
        <v>50</v>
      </c>
      <c r="E229">
        <v>228</v>
      </c>
      <c r="F229">
        <f t="shared" si="3"/>
        <v>50.530200000000001</v>
      </c>
    </row>
    <row r="230" spans="1:6" x14ac:dyDescent="0.25">
      <c r="A230">
        <v>50</v>
      </c>
      <c r="B230">
        <v>50</v>
      </c>
      <c r="E230">
        <v>229</v>
      </c>
      <c r="F230">
        <f t="shared" si="3"/>
        <v>50.666600000000003</v>
      </c>
    </row>
    <row r="231" spans="1:6" x14ac:dyDescent="0.25">
      <c r="A231">
        <v>50</v>
      </c>
      <c r="B231">
        <v>50</v>
      </c>
      <c r="E231">
        <v>230</v>
      </c>
      <c r="F231">
        <f t="shared" si="3"/>
        <v>50.802999999999997</v>
      </c>
    </row>
    <row r="232" spans="1:6" x14ac:dyDescent="0.25">
      <c r="A232">
        <v>50</v>
      </c>
      <c r="B232">
        <v>50</v>
      </c>
      <c r="E232">
        <v>231</v>
      </c>
      <c r="F232">
        <f t="shared" si="3"/>
        <v>50.939399999999999</v>
      </c>
    </row>
    <row r="233" spans="1:6" x14ac:dyDescent="0.25">
      <c r="A233">
        <v>50</v>
      </c>
      <c r="B233">
        <v>50</v>
      </c>
      <c r="E233">
        <v>232</v>
      </c>
      <c r="F233">
        <f t="shared" si="3"/>
        <v>51.075800000000001</v>
      </c>
    </row>
    <row r="234" spans="1:6" x14ac:dyDescent="0.25">
      <c r="A234">
        <v>50</v>
      </c>
      <c r="B234">
        <v>50</v>
      </c>
      <c r="E234">
        <v>233</v>
      </c>
      <c r="F234">
        <f t="shared" si="3"/>
        <v>51.212199999999996</v>
      </c>
    </row>
    <row r="235" spans="1:6" x14ac:dyDescent="0.25">
      <c r="A235">
        <v>50</v>
      </c>
      <c r="B235">
        <v>50</v>
      </c>
      <c r="E235">
        <v>234</v>
      </c>
      <c r="F235">
        <f t="shared" si="3"/>
        <v>51.348600000000005</v>
      </c>
    </row>
    <row r="236" spans="1:6" x14ac:dyDescent="0.25">
      <c r="A236">
        <v>50</v>
      </c>
      <c r="B236">
        <v>50</v>
      </c>
      <c r="E236">
        <v>235</v>
      </c>
      <c r="F236">
        <f t="shared" si="3"/>
        <v>51.484999999999999</v>
      </c>
    </row>
    <row r="237" spans="1:6" x14ac:dyDescent="0.25">
      <c r="A237">
        <v>50.9</v>
      </c>
      <c r="B237">
        <v>50.9</v>
      </c>
      <c r="E237">
        <v>236</v>
      </c>
      <c r="F237">
        <f t="shared" si="3"/>
        <v>51.621399999999994</v>
      </c>
    </row>
    <row r="238" spans="1:6" x14ac:dyDescent="0.25">
      <c r="A238">
        <v>51</v>
      </c>
      <c r="B238">
        <v>51</v>
      </c>
      <c r="E238">
        <v>237</v>
      </c>
      <c r="F238">
        <f t="shared" si="3"/>
        <v>51.757800000000003</v>
      </c>
    </row>
    <row r="239" spans="1:6" x14ac:dyDescent="0.25">
      <c r="A239">
        <v>51.1</v>
      </c>
      <c r="B239">
        <v>51.1</v>
      </c>
      <c r="E239">
        <v>238</v>
      </c>
      <c r="F239">
        <f t="shared" si="3"/>
        <v>51.894199999999998</v>
      </c>
    </row>
    <row r="240" spans="1:6" x14ac:dyDescent="0.25">
      <c r="A240">
        <v>51.3</v>
      </c>
      <c r="B240">
        <v>51.3</v>
      </c>
      <c r="E240">
        <v>239</v>
      </c>
      <c r="F240">
        <f t="shared" si="3"/>
        <v>52.030599999999993</v>
      </c>
    </row>
    <row r="241" spans="1:6" x14ac:dyDescent="0.25">
      <c r="A241">
        <v>51.4</v>
      </c>
      <c r="B241">
        <v>51.4</v>
      </c>
      <c r="E241">
        <v>240</v>
      </c>
      <c r="F241">
        <f t="shared" si="3"/>
        <v>52.167000000000002</v>
      </c>
    </row>
    <row r="242" spans="1:6" x14ac:dyDescent="0.25">
      <c r="A242">
        <v>51.9</v>
      </c>
      <c r="B242">
        <v>51.9</v>
      </c>
      <c r="E242">
        <v>241</v>
      </c>
      <c r="F242">
        <f t="shared" si="3"/>
        <v>52.303399999999996</v>
      </c>
    </row>
    <row r="243" spans="1:6" x14ac:dyDescent="0.25">
      <c r="A243">
        <v>51.9</v>
      </c>
      <c r="B243">
        <v>51.9</v>
      </c>
      <c r="E243">
        <v>242</v>
      </c>
      <c r="F243">
        <f t="shared" si="3"/>
        <v>52.439800000000005</v>
      </c>
    </row>
    <row r="244" spans="1:6" x14ac:dyDescent="0.25">
      <c r="A244">
        <v>51.9</v>
      </c>
      <c r="B244">
        <v>51.9</v>
      </c>
      <c r="E244">
        <v>243</v>
      </c>
      <c r="F244">
        <f t="shared" si="3"/>
        <v>52.5762</v>
      </c>
    </row>
    <row r="245" spans="1:6" x14ac:dyDescent="0.25">
      <c r="A245">
        <v>52</v>
      </c>
      <c r="B245">
        <v>52</v>
      </c>
      <c r="E245">
        <v>244</v>
      </c>
      <c r="F245">
        <f t="shared" si="3"/>
        <v>52.712599999999995</v>
      </c>
    </row>
    <row r="246" spans="1:6" x14ac:dyDescent="0.25">
      <c r="A246">
        <v>52.2</v>
      </c>
      <c r="B246">
        <v>52.2</v>
      </c>
      <c r="E246">
        <v>245</v>
      </c>
      <c r="F246">
        <f t="shared" si="3"/>
        <v>52.849000000000004</v>
      </c>
    </row>
    <row r="247" spans="1:6" x14ac:dyDescent="0.25">
      <c r="A247">
        <v>52.4</v>
      </c>
      <c r="B247">
        <v>52.4</v>
      </c>
      <c r="E247">
        <v>246</v>
      </c>
      <c r="F247">
        <f t="shared" si="3"/>
        <v>52.985399999999998</v>
      </c>
    </row>
    <row r="248" spans="1:6" x14ac:dyDescent="0.25">
      <c r="A248">
        <v>52.4</v>
      </c>
      <c r="B248">
        <v>52.4</v>
      </c>
      <c r="E248">
        <v>247</v>
      </c>
      <c r="F248">
        <f t="shared" si="3"/>
        <v>53.121799999999993</v>
      </c>
    </row>
    <row r="249" spans="1:6" x14ac:dyDescent="0.25">
      <c r="A249">
        <v>52.4</v>
      </c>
      <c r="B249">
        <v>52.4</v>
      </c>
      <c r="E249">
        <v>248</v>
      </c>
      <c r="F249">
        <f t="shared" si="3"/>
        <v>53.258200000000002</v>
      </c>
    </row>
    <row r="250" spans="1:6" x14ac:dyDescent="0.25">
      <c r="A250">
        <v>52.6</v>
      </c>
      <c r="B250">
        <v>52.6</v>
      </c>
      <c r="E250">
        <v>249</v>
      </c>
      <c r="F250">
        <f t="shared" si="3"/>
        <v>53.394599999999997</v>
      </c>
    </row>
    <row r="251" spans="1:6" x14ac:dyDescent="0.25">
      <c r="A251">
        <v>52.9</v>
      </c>
      <c r="B251">
        <v>52.9</v>
      </c>
      <c r="E251">
        <v>250</v>
      </c>
      <c r="F251">
        <f t="shared" si="3"/>
        <v>53.531000000000006</v>
      </c>
    </row>
    <row r="252" spans="1:6" x14ac:dyDescent="0.25">
      <c r="A252">
        <v>53</v>
      </c>
      <c r="B252">
        <v>53</v>
      </c>
      <c r="E252">
        <v>251</v>
      </c>
      <c r="F252">
        <f t="shared" si="3"/>
        <v>53.667400000000001</v>
      </c>
    </row>
    <row r="253" spans="1:6" x14ac:dyDescent="0.25">
      <c r="A253">
        <v>53.3</v>
      </c>
      <c r="B253">
        <v>53.3</v>
      </c>
      <c r="E253">
        <v>252</v>
      </c>
      <c r="F253">
        <f t="shared" si="3"/>
        <v>53.803799999999995</v>
      </c>
    </row>
    <row r="254" spans="1:6" x14ac:dyDescent="0.25">
      <c r="A254">
        <v>53.3</v>
      </c>
      <c r="B254">
        <v>53.3</v>
      </c>
      <c r="E254">
        <v>253</v>
      </c>
      <c r="F254">
        <f t="shared" si="3"/>
        <v>53.940200000000004</v>
      </c>
    </row>
    <row r="255" spans="1:6" x14ac:dyDescent="0.25">
      <c r="A255">
        <v>53.3</v>
      </c>
      <c r="B255">
        <v>53.3</v>
      </c>
      <c r="E255">
        <v>254</v>
      </c>
      <c r="F255">
        <f t="shared" si="3"/>
        <v>54.076599999999999</v>
      </c>
    </row>
    <row r="256" spans="1:6" x14ac:dyDescent="0.25">
      <c r="A256">
        <v>53.3</v>
      </c>
      <c r="B256">
        <v>53.3</v>
      </c>
      <c r="E256">
        <v>255</v>
      </c>
      <c r="F256">
        <f t="shared" si="3"/>
        <v>54.212999999999994</v>
      </c>
    </row>
    <row r="257" spans="1:6" x14ac:dyDescent="0.25">
      <c r="A257">
        <v>53.3</v>
      </c>
      <c r="B257">
        <v>53.3</v>
      </c>
      <c r="E257">
        <v>256</v>
      </c>
      <c r="F257">
        <f t="shared" si="3"/>
        <v>54.349400000000003</v>
      </c>
    </row>
    <row r="258" spans="1:6" x14ac:dyDescent="0.25">
      <c r="A258">
        <v>53.6</v>
      </c>
      <c r="B258">
        <v>53.6</v>
      </c>
      <c r="E258">
        <v>257</v>
      </c>
      <c r="F258">
        <f t="shared" si="3"/>
        <v>54.485799999999998</v>
      </c>
    </row>
    <row r="259" spans="1:6" x14ac:dyDescent="0.25">
      <c r="A259">
        <v>53.6</v>
      </c>
      <c r="B259">
        <v>53.6</v>
      </c>
      <c r="E259">
        <v>258</v>
      </c>
      <c r="F259">
        <f t="shared" ref="F259:F322" si="4">E259*0.1364+19.431</f>
        <v>54.622199999999992</v>
      </c>
    </row>
    <row r="260" spans="1:6" x14ac:dyDescent="0.25">
      <c r="A260">
        <v>53.6</v>
      </c>
      <c r="B260">
        <v>53.6</v>
      </c>
      <c r="E260">
        <v>259</v>
      </c>
      <c r="F260">
        <f t="shared" si="4"/>
        <v>54.758600000000001</v>
      </c>
    </row>
    <row r="261" spans="1:6" x14ac:dyDescent="0.25">
      <c r="A261">
        <v>53.8</v>
      </c>
      <c r="B261">
        <v>53.8</v>
      </c>
      <c r="E261">
        <v>260</v>
      </c>
      <c r="F261">
        <f t="shared" si="4"/>
        <v>54.894999999999996</v>
      </c>
    </row>
    <row r="262" spans="1:6" x14ac:dyDescent="0.25">
      <c r="A262">
        <v>54.1</v>
      </c>
      <c r="B262">
        <v>54.1</v>
      </c>
      <c r="E262">
        <v>261</v>
      </c>
      <c r="F262">
        <f t="shared" si="4"/>
        <v>55.031400000000005</v>
      </c>
    </row>
    <row r="263" spans="1:6" x14ac:dyDescent="0.25">
      <c r="A263">
        <v>54.2</v>
      </c>
      <c r="B263">
        <v>54.2</v>
      </c>
      <c r="E263">
        <v>262</v>
      </c>
      <c r="F263">
        <f t="shared" si="4"/>
        <v>55.1678</v>
      </c>
    </row>
    <row r="264" spans="1:6" x14ac:dyDescent="0.25">
      <c r="A264">
        <v>54.2</v>
      </c>
      <c r="B264">
        <v>54.2</v>
      </c>
      <c r="E264">
        <v>263</v>
      </c>
      <c r="F264">
        <f t="shared" si="4"/>
        <v>55.304199999999994</v>
      </c>
    </row>
    <row r="265" spans="1:6" x14ac:dyDescent="0.25">
      <c r="A265">
        <v>54.2</v>
      </c>
      <c r="B265">
        <v>54.2</v>
      </c>
      <c r="E265">
        <v>264</v>
      </c>
      <c r="F265">
        <f t="shared" si="4"/>
        <v>55.440600000000003</v>
      </c>
    </row>
    <row r="266" spans="1:6" x14ac:dyDescent="0.25">
      <c r="A266">
        <v>54.2</v>
      </c>
      <c r="B266">
        <v>54.2</v>
      </c>
      <c r="E266">
        <v>265</v>
      </c>
      <c r="F266">
        <f t="shared" si="4"/>
        <v>55.576999999999998</v>
      </c>
    </row>
    <row r="267" spans="1:6" x14ac:dyDescent="0.25">
      <c r="A267">
        <v>54.2</v>
      </c>
      <c r="B267">
        <v>54.2</v>
      </c>
      <c r="E267">
        <v>266</v>
      </c>
      <c r="F267">
        <f t="shared" si="4"/>
        <v>55.713399999999993</v>
      </c>
    </row>
    <row r="268" spans="1:6" x14ac:dyDescent="0.25">
      <c r="A268">
        <v>54.4</v>
      </c>
      <c r="B268">
        <v>54.4</v>
      </c>
      <c r="E268">
        <v>267</v>
      </c>
      <c r="F268">
        <f t="shared" si="4"/>
        <v>55.849800000000002</v>
      </c>
    </row>
    <row r="269" spans="1:6" x14ac:dyDescent="0.25">
      <c r="A269">
        <v>54.5</v>
      </c>
      <c r="B269">
        <v>54.5</v>
      </c>
      <c r="E269">
        <v>268</v>
      </c>
      <c r="F269">
        <f t="shared" si="4"/>
        <v>55.986199999999997</v>
      </c>
    </row>
    <row r="270" spans="1:6" x14ac:dyDescent="0.25">
      <c r="A270">
        <v>54.5</v>
      </c>
      <c r="B270">
        <v>54.5</v>
      </c>
      <c r="E270">
        <v>269</v>
      </c>
      <c r="F270">
        <f t="shared" si="4"/>
        <v>56.122600000000006</v>
      </c>
    </row>
    <row r="271" spans="1:6" x14ac:dyDescent="0.25">
      <c r="A271">
        <v>54.6</v>
      </c>
      <c r="B271">
        <v>54.6</v>
      </c>
      <c r="E271">
        <v>270</v>
      </c>
      <c r="F271">
        <f t="shared" si="4"/>
        <v>56.259</v>
      </c>
    </row>
    <row r="272" spans="1:6" x14ac:dyDescent="0.25">
      <c r="A272">
        <v>55</v>
      </c>
      <c r="B272">
        <v>55</v>
      </c>
      <c r="E272">
        <v>271</v>
      </c>
      <c r="F272">
        <f t="shared" si="4"/>
        <v>56.395399999999995</v>
      </c>
    </row>
    <row r="273" spans="1:6" x14ac:dyDescent="0.25">
      <c r="A273">
        <v>55</v>
      </c>
      <c r="B273">
        <v>55</v>
      </c>
      <c r="E273">
        <v>272</v>
      </c>
      <c r="F273">
        <f t="shared" si="4"/>
        <v>56.531800000000004</v>
      </c>
    </row>
    <row r="274" spans="1:6" x14ac:dyDescent="0.25">
      <c r="A274">
        <v>55</v>
      </c>
      <c r="B274">
        <v>55</v>
      </c>
      <c r="E274">
        <v>273</v>
      </c>
      <c r="F274">
        <f t="shared" si="4"/>
        <v>56.668199999999999</v>
      </c>
    </row>
    <row r="275" spans="1:6" x14ac:dyDescent="0.25">
      <c r="A275">
        <v>55.4</v>
      </c>
      <c r="B275">
        <v>55.4</v>
      </c>
      <c r="E275">
        <v>274</v>
      </c>
      <c r="F275">
        <f t="shared" si="4"/>
        <v>56.804599999999994</v>
      </c>
    </row>
    <row r="276" spans="1:6" x14ac:dyDescent="0.25">
      <c r="A276">
        <v>55.5</v>
      </c>
      <c r="B276">
        <v>55.5</v>
      </c>
      <c r="E276">
        <v>275</v>
      </c>
      <c r="F276">
        <f t="shared" si="4"/>
        <v>56.941000000000003</v>
      </c>
    </row>
    <row r="277" spans="1:6" x14ac:dyDescent="0.25">
      <c r="A277">
        <v>55.6</v>
      </c>
      <c r="B277">
        <v>55.6</v>
      </c>
      <c r="E277">
        <v>276</v>
      </c>
      <c r="F277">
        <f t="shared" si="4"/>
        <v>57.077399999999997</v>
      </c>
    </row>
    <row r="278" spans="1:6" x14ac:dyDescent="0.25">
      <c r="A278">
        <v>56</v>
      </c>
      <c r="B278">
        <v>56</v>
      </c>
      <c r="E278">
        <v>277</v>
      </c>
      <c r="F278">
        <f t="shared" si="4"/>
        <v>57.213800000000006</v>
      </c>
    </row>
    <row r="279" spans="1:6" x14ac:dyDescent="0.25">
      <c r="A279">
        <v>56.3</v>
      </c>
      <c r="B279">
        <v>56.3</v>
      </c>
      <c r="E279">
        <v>278</v>
      </c>
      <c r="F279">
        <f t="shared" si="4"/>
        <v>57.350200000000001</v>
      </c>
    </row>
    <row r="280" spans="1:6" x14ac:dyDescent="0.25">
      <c r="A280">
        <v>56.3</v>
      </c>
      <c r="B280">
        <v>56.3</v>
      </c>
      <c r="E280">
        <v>279</v>
      </c>
      <c r="F280">
        <f t="shared" si="4"/>
        <v>57.486599999999996</v>
      </c>
    </row>
    <row r="281" spans="1:6" x14ac:dyDescent="0.25">
      <c r="A281">
        <v>56.4</v>
      </c>
      <c r="B281">
        <v>56.4</v>
      </c>
      <c r="E281">
        <v>280</v>
      </c>
      <c r="F281">
        <f t="shared" si="4"/>
        <v>57.623000000000005</v>
      </c>
    </row>
    <row r="282" spans="1:6" x14ac:dyDescent="0.25">
      <c r="A282">
        <v>56.9</v>
      </c>
      <c r="B282">
        <v>56.9</v>
      </c>
      <c r="E282">
        <v>281</v>
      </c>
      <c r="F282">
        <f t="shared" si="4"/>
        <v>57.759399999999999</v>
      </c>
    </row>
    <row r="283" spans="1:6" x14ac:dyDescent="0.25">
      <c r="A283">
        <v>57.1</v>
      </c>
      <c r="B283">
        <v>57.1</v>
      </c>
      <c r="E283">
        <v>282</v>
      </c>
      <c r="F283">
        <f t="shared" si="4"/>
        <v>57.895799999999994</v>
      </c>
    </row>
    <row r="284" spans="1:6" x14ac:dyDescent="0.25">
      <c r="A284">
        <v>57.3</v>
      </c>
      <c r="B284">
        <v>57.3</v>
      </c>
      <c r="E284">
        <v>283</v>
      </c>
      <c r="F284">
        <f t="shared" si="4"/>
        <v>58.032200000000003</v>
      </c>
    </row>
    <row r="285" spans="1:6" x14ac:dyDescent="0.25">
      <c r="A285">
        <v>57.4</v>
      </c>
      <c r="B285">
        <v>57.4</v>
      </c>
      <c r="E285">
        <v>284</v>
      </c>
      <c r="F285">
        <f t="shared" si="4"/>
        <v>58.168599999999998</v>
      </c>
    </row>
    <row r="286" spans="1:6" x14ac:dyDescent="0.25">
      <c r="A286">
        <v>57.9</v>
      </c>
      <c r="B286">
        <v>57.9</v>
      </c>
      <c r="E286">
        <v>285</v>
      </c>
      <c r="F286">
        <f t="shared" si="4"/>
        <v>58.304999999999993</v>
      </c>
    </row>
    <row r="287" spans="1:6" x14ac:dyDescent="0.25">
      <c r="A287">
        <v>57.9</v>
      </c>
      <c r="B287">
        <v>57.9</v>
      </c>
      <c r="E287">
        <v>286</v>
      </c>
      <c r="F287">
        <f t="shared" si="4"/>
        <v>58.441400000000002</v>
      </c>
    </row>
    <row r="288" spans="1:6" x14ac:dyDescent="0.25">
      <c r="A288">
        <v>57.9</v>
      </c>
      <c r="B288">
        <v>57.9</v>
      </c>
      <c r="E288">
        <v>287</v>
      </c>
      <c r="F288">
        <f t="shared" si="4"/>
        <v>58.577799999999996</v>
      </c>
    </row>
    <row r="289" spans="1:6" x14ac:dyDescent="0.25">
      <c r="A289">
        <v>58.1</v>
      </c>
      <c r="B289">
        <v>58.1</v>
      </c>
      <c r="E289">
        <v>288</v>
      </c>
      <c r="F289">
        <f t="shared" si="4"/>
        <v>58.714200000000005</v>
      </c>
    </row>
    <row r="290" spans="1:6" x14ac:dyDescent="0.25">
      <c r="A290">
        <v>58.8</v>
      </c>
      <c r="B290">
        <v>58.8</v>
      </c>
      <c r="E290">
        <v>289</v>
      </c>
      <c r="F290">
        <f t="shared" si="4"/>
        <v>58.8506</v>
      </c>
    </row>
    <row r="291" spans="1:6" x14ac:dyDescent="0.25">
      <c r="A291">
        <v>58.8</v>
      </c>
      <c r="B291">
        <v>58.8</v>
      </c>
      <c r="E291">
        <v>290</v>
      </c>
      <c r="F291">
        <f t="shared" si="4"/>
        <v>58.986999999999995</v>
      </c>
    </row>
    <row r="292" spans="1:6" x14ac:dyDescent="0.25">
      <c r="A292">
        <v>59.3</v>
      </c>
      <c r="B292">
        <v>59.3</v>
      </c>
      <c r="E292">
        <v>291</v>
      </c>
      <c r="F292">
        <f t="shared" si="4"/>
        <v>59.123400000000004</v>
      </c>
    </row>
    <row r="293" spans="1:6" x14ac:dyDescent="0.25">
      <c r="A293">
        <v>59.4</v>
      </c>
      <c r="B293">
        <v>59.4</v>
      </c>
      <c r="E293">
        <v>292</v>
      </c>
      <c r="F293">
        <f t="shared" si="4"/>
        <v>59.259799999999998</v>
      </c>
    </row>
    <row r="294" spans="1:6" x14ac:dyDescent="0.25">
      <c r="A294">
        <v>60</v>
      </c>
      <c r="B294">
        <v>60</v>
      </c>
      <c r="E294">
        <v>293</v>
      </c>
      <c r="F294">
        <f t="shared" si="4"/>
        <v>59.396199999999993</v>
      </c>
    </row>
    <row r="295" spans="1:6" x14ac:dyDescent="0.25">
      <c r="A295">
        <v>60</v>
      </c>
      <c r="B295">
        <v>60</v>
      </c>
      <c r="E295">
        <v>294</v>
      </c>
      <c r="F295">
        <f t="shared" si="4"/>
        <v>59.532600000000002</v>
      </c>
    </row>
    <row r="296" spans="1:6" x14ac:dyDescent="0.25">
      <c r="A296">
        <v>60.2</v>
      </c>
      <c r="B296">
        <v>60.2</v>
      </c>
      <c r="E296">
        <v>295</v>
      </c>
      <c r="F296">
        <f t="shared" si="4"/>
        <v>59.668999999999997</v>
      </c>
    </row>
    <row r="297" spans="1:6" x14ac:dyDescent="0.25">
      <c r="A297">
        <v>60.8</v>
      </c>
      <c r="B297">
        <v>60.8</v>
      </c>
      <c r="E297">
        <v>296</v>
      </c>
      <c r="F297">
        <f t="shared" si="4"/>
        <v>59.805400000000006</v>
      </c>
    </row>
    <row r="298" spans="1:6" x14ac:dyDescent="0.25">
      <c r="A298">
        <v>60.9</v>
      </c>
      <c r="B298">
        <v>60.9</v>
      </c>
      <c r="E298">
        <v>297</v>
      </c>
      <c r="F298">
        <f t="shared" si="4"/>
        <v>59.941800000000001</v>
      </c>
    </row>
    <row r="299" spans="1:6" x14ac:dyDescent="0.25">
      <c r="A299">
        <v>60.9</v>
      </c>
      <c r="B299">
        <v>60.9</v>
      </c>
      <c r="E299">
        <v>298</v>
      </c>
      <c r="F299">
        <f t="shared" si="4"/>
        <v>60.078199999999995</v>
      </c>
    </row>
    <row r="300" spans="1:6" x14ac:dyDescent="0.25">
      <c r="A300">
        <v>60.9</v>
      </c>
      <c r="B300">
        <v>60.9</v>
      </c>
      <c r="E300">
        <v>299</v>
      </c>
      <c r="F300">
        <f t="shared" si="4"/>
        <v>60.214600000000004</v>
      </c>
    </row>
    <row r="301" spans="1:6" x14ac:dyDescent="0.25">
      <c r="A301">
        <v>60.9</v>
      </c>
      <c r="B301">
        <v>60.9</v>
      </c>
      <c r="E301">
        <v>300</v>
      </c>
      <c r="F301">
        <f t="shared" si="4"/>
        <v>60.350999999999999</v>
      </c>
    </row>
    <row r="302" spans="1:6" x14ac:dyDescent="0.25">
      <c r="A302">
        <v>61.5</v>
      </c>
      <c r="B302">
        <v>61.5</v>
      </c>
      <c r="E302">
        <v>301</v>
      </c>
      <c r="F302">
        <f t="shared" si="4"/>
        <v>60.487399999999994</v>
      </c>
    </row>
    <row r="303" spans="1:6" x14ac:dyDescent="0.25">
      <c r="A303">
        <v>62.2</v>
      </c>
      <c r="B303">
        <v>62.2</v>
      </c>
      <c r="E303">
        <v>302</v>
      </c>
      <c r="F303">
        <f t="shared" si="4"/>
        <v>60.623800000000003</v>
      </c>
    </row>
    <row r="304" spans="1:6" x14ac:dyDescent="0.25">
      <c r="A304">
        <v>62.3</v>
      </c>
      <c r="B304">
        <v>62.3</v>
      </c>
      <c r="E304">
        <v>303</v>
      </c>
      <c r="F304">
        <f t="shared" si="4"/>
        <v>60.760199999999998</v>
      </c>
    </row>
    <row r="305" spans="1:6" x14ac:dyDescent="0.25">
      <c r="A305">
        <v>62.5</v>
      </c>
      <c r="B305">
        <v>62.5</v>
      </c>
      <c r="E305">
        <v>304</v>
      </c>
      <c r="F305">
        <f t="shared" si="4"/>
        <v>60.896599999999992</v>
      </c>
    </row>
    <row r="306" spans="1:6" x14ac:dyDescent="0.25">
      <c r="A306">
        <v>62.5</v>
      </c>
      <c r="B306">
        <v>62.5</v>
      </c>
      <c r="E306">
        <v>305</v>
      </c>
      <c r="F306">
        <f t="shared" si="4"/>
        <v>61.033000000000001</v>
      </c>
    </row>
    <row r="307" spans="1:6" x14ac:dyDescent="0.25">
      <c r="A307">
        <v>62.5</v>
      </c>
      <c r="B307">
        <v>62.5</v>
      </c>
      <c r="E307">
        <v>306</v>
      </c>
      <c r="F307">
        <f t="shared" si="4"/>
        <v>61.169399999999996</v>
      </c>
    </row>
    <row r="308" spans="1:6" x14ac:dyDescent="0.25">
      <c r="A308">
        <v>62.7</v>
      </c>
      <c r="B308">
        <v>62.7</v>
      </c>
      <c r="E308">
        <v>307</v>
      </c>
      <c r="F308">
        <f t="shared" si="4"/>
        <v>61.305800000000005</v>
      </c>
    </row>
    <row r="309" spans="1:6" x14ac:dyDescent="0.25">
      <c r="A309">
        <v>62.9</v>
      </c>
      <c r="B309">
        <v>62.9</v>
      </c>
      <c r="E309">
        <v>308</v>
      </c>
      <c r="F309">
        <f t="shared" si="4"/>
        <v>61.4422</v>
      </c>
    </row>
    <row r="310" spans="1:6" x14ac:dyDescent="0.25">
      <c r="A310">
        <v>63</v>
      </c>
      <c r="B310">
        <v>63</v>
      </c>
      <c r="E310">
        <v>309</v>
      </c>
      <c r="F310">
        <f t="shared" si="4"/>
        <v>61.578599999999994</v>
      </c>
    </row>
    <row r="311" spans="1:6" x14ac:dyDescent="0.25">
      <c r="A311">
        <v>63.2</v>
      </c>
      <c r="B311">
        <v>63.2</v>
      </c>
      <c r="E311">
        <v>310</v>
      </c>
      <c r="F311">
        <f t="shared" si="4"/>
        <v>61.715000000000003</v>
      </c>
    </row>
    <row r="312" spans="1:6" x14ac:dyDescent="0.25">
      <c r="A312">
        <v>63.2</v>
      </c>
      <c r="B312">
        <v>63.2</v>
      </c>
      <c r="E312">
        <v>311</v>
      </c>
      <c r="F312">
        <f t="shared" si="4"/>
        <v>61.851399999999998</v>
      </c>
    </row>
    <row r="313" spans="1:6" x14ac:dyDescent="0.25">
      <c r="A313">
        <v>63.2</v>
      </c>
      <c r="B313">
        <v>63.2</v>
      </c>
      <c r="E313">
        <v>312</v>
      </c>
      <c r="F313">
        <f t="shared" si="4"/>
        <v>61.987799999999993</v>
      </c>
    </row>
    <row r="314" spans="1:6" x14ac:dyDescent="0.25">
      <c r="A314">
        <v>63.5</v>
      </c>
      <c r="B314">
        <v>63.5</v>
      </c>
      <c r="E314">
        <v>313</v>
      </c>
      <c r="F314">
        <f t="shared" si="4"/>
        <v>62.124200000000002</v>
      </c>
    </row>
    <row r="315" spans="1:6" x14ac:dyDescent="0.25">
      <c r="A315">
        <v>63.6</v>
      </c>
      <c r="B315">
        <v>63.6</v>
      </c>
      <c r="E315">
        <v>314</v>
      </c>
      <c r="F315">
        <f t="shared" si="4"/>
        <v>62.260599999999997</v>
      </c>
    </row>
    <row r="316" spans="1:6" x14ac:dyDescent="0.25">
      <c r="A316">
        <v>63.6</v>
      </c>
      <c r="B316">
        <v>63.6</v>
      </c>
      <c r="E316">
        <v>315</v>
      </c>
      <c r="F316">
        <f t="shared" si="4"/>
        <v>62.397000000000006</v>
      </c>
    </row>
    <row r="317" spans="1:6" x14ac:dyDescent="0.25">
      <c r="A317">
        <v>64</v>
      </c>
      <c r="D317">
        <v>64</v>
      </c>
      <c r="E317">
        <v>316</v>
      </c>
      <c r="F317">
        <f t="shared" si="4"/>
        <v>62.5334</v>
      </c>
    </row>
    <row r="318" spans="1:6" x14ac:dyDescent="0.25">
      <c r="A318">
        <v>64.099999999999994</v>
      </c>
      <c r="D318">
        <v>64.099999999999994</v>
      </c>
      <c r="E318">
        <v>317</v>
      </c>
      <c r="F318">
        <f t="shared" si="4"/>
        <v>62.669799999999995</v>
      </c>
    </row>
    <row r="319" spans="1:6" x14ac:dyDescent="0.25">
      <c r="A319">
        <v>64.7</v>
      </c>
      <c r="D319">
        <v>64.7</v>
      </c>
      <c r="E319">
        <v>318</v>
      </c>
      <c r="F319">
        <f t="shared" si="4"/>
        <v>62.806200000000004</v>
      </c>
    </row>
    <row r="320" spans="1:6" x14ac:dyDescent="0.25">
      <c r="A320">
        <v>64.8</v>
      </c>
      <c r="D320">
        <v>64.8</v>
      </c>
      <c r="E320">
        <v>319</v>
      </c>
      <c r="F320">
        <f t="shared" si="4"/>
        <v>62.942599999999999</v>
      </c>
    </row>
    <row r="321" spans="1:6" x14ac:dyDescent="0.25">
      <c r="A321">
        <v>66.7</v>
      </c>
      <c r="D321">
        <v>66.7</v>
      </c>
      <c r="E321">
        <v>320</v>
      </c>
      <c r="F321">
        <f t="shared" si="4"/>
        <v>63.078999999999994</v>
      </c>
    </row>
    <row r="322" spans="1:6" x14ac:dyDescent="0.25">
      <c r="A322">
        <v>66.7</v>
      </c>
      <c r="D322">
        <v>66.7</v>
      </c>
      <c r="E322">
        <v>321</v>
      </c>
      <c r="F322">
        <f t="shared" si="4"/>
        <v>63.215400000000002</v>
      </c>
    </row>
    <row r="323" spans="1:6" x14ac:dyDescent="0.25">
      <c r="A323">
        <v>66.7</v>
      </c>
      <c r="D323">
        <v>66.7</v>
      </c>
      <c r="E323">
        <v>322</v>
      </c>
      <c r="F323">
        <f t="shared" ref="F323:F337" si="5">E323*0.1364+19.431</f>
        <v>63.351799999999997</v>
      </c>
    </row>
    <row r="324" spans="1:6" x14ac:dyDescent="0.25">
      <c r="A324">
        <v>66.7</v>
      </c>
      <c r="D324">
        <v>66.7</v>
      </c>
      <c r="E324">
        <v>323</v>
      </c>
      <c r="F324">
        <f t="shared" si="5"/>
        <v>63.488199999999992</v>
      </c>
    </row>
    <row r="325" spans="1:6" x14ac:dyDescent="0.25">
      <c r="A325">
        <v>68.5</v>
      </c>
      <c r="D325">
        <v>68.5</v>
      </c>
      <c r="E325">
        <v>324</v>
      </c>
      <c r="F325">
        <f t="shared" si="5"/>
        <v>63.624600000000001</v>
      </c>
    </row>
    <row r="326" spans="1:6" x14ac:dyDescent="0.25">
      <c r="A326">
        <v>69.3</v>
      </c>
      <c r="D326">
        <v>69.3</v>
      </c>
      <c r="E326">
        <v>325</v>
      </c>
      <c r="F326">
        <f t="shared" si="5"/>
        <v>63.760999999999996</v>
      </c>
    </row>
    <row r="327" spans="1:6" x14ac:dyDescent="0.25">
      <c r="A327">
        <v>70.599999999999994</v>
      </c>
      <c r="D327">
        <v>70.599999999999994</v>
      </c>
      <c r="E327">
        <v>326</v>
      </c>
      <c r="F327">
        <f t="shared" si="5"/>
        <v>63.897400000000005</v>
      </c>
    </row>
    <row r="328" spans="1:6" x14ac:dyDescent="0.25">
      <c r="A328">
        <v>70.8</v>
      </c>
      <c r="D328">
        <v>70.8</v>
      </c>
      <c r="E328">
        <v>327</v>
      </c>
      <c r="F328">
        <f t="shared" si="5"/>
        <v>64.033799999999999</v>
      </c>
    </row>
    <row r="329" spans="1:6" x14ac:dyDescent="0.25">
      <c r="A329">
        <v>71.8</v>
      </c>
      <c r="D329">
        <v>71.8</v>
      </c>
      <c r="E329">
        <v>328</v>
      </c>
      <c r="F329">
        <f t="shared" si="5"/>
        <v>64.170199999999994</v>
      </c>
    </row>
    <row r="330" spans="1:6" x14ac:dyDescent="0.25">
      <c r="A330">
        <v>72</v>
      </c>
      <c r="D330">
        <v>72</v>
      </c>
      <c r="E330">
        <v>329</v>
      </c>
      <c r="F330">
        <f t="shared" si="5"/>
        <v>64.306600000000003</v>
      </c>
    </row>
    <row r="331" spans="1:6" x14ac:dyDescent="0.25">
      <c r="A331">
        <v>73.7</v>
      </c>
      <c r="D331">
        <v>73.7</v>
      </c>
      <c r="E331">
        <v>330</v>
      </c>
      <c r="F331">
        <f t="shared" si="5"/>
        <v>64.442999999999998</v>
      </c>
    </row>
    <row r="332" spans="1:6" x14ac:dyDescent="0.25">
      <c r="A332">
        <v>73.900000000000006</v>
      </c>
      <c r="D332">
        <v>73.900000000000006</v>
      </c>
      <c r="E332">
        <v>331</v>
      </c>
      <c r="F332">
        <f t="shared" si="5"/>
        <v>64.579399999999993</v>
      </c>
    </row>
    <row r="333" spans="1:6" x14ac:dyDescent="0.25">
      <c r="A333">
        <v>75.8</v>
      </c>
      <c r="D333">
        <v>75.8</v>
      </c>
      <c r="E333">
        <v>332</v>
      </c>
      <c r="F333">
        <f t="shared" si="5"/>
        <v>64.715800000000002</v>
      </c>
    </row>
    <row r="334" spans="1:6" x14ac:dyDescent="0.25">
      <c r="A334">
        <v>77.8</v>
      </c>
      <c r="D334">
        <v>77.8</v>
      </c>
      <c r="E334">
        <v>333</v>
      </c>
      <c r="F334">
        <f t="shared" si="5"/>
        <v>64.852199999999996</v>
      </c>
    </row>
    <row r="335" spans="1:6" x14ac:dyDescent="0.25">
      <c r="A335">
        <v>91.9</v>
      </c>
      <c r="D335">
        <v>91.9</v>
      </c>
      <c r="E335">
        <v>334</v>
      </c>
      <c r="F335">
        <f t="shared" si="5"/>
        <v>64.988600000000005</v>
      </c>
    </row>
    <row r="336" spans="1:6" x14ac:dyDescent="0.25">
      <c r="A336">
        <v>93.8</v>
      </c>
      <c r="D336">
        <v>93.8</v>
      </c>
      <c r="E336">
        <v>335</v>
      </c>
      <c r="F336">
        <f t="shared" si="5"/>
        <v>65.125</v>
      </c>
    </row>
    <row r="337" spans="1:6" x14ac:dyDescent="0.25">
      <c r="A337">
        <v>93.8</v>
      </c>
      <c r="D337">
        <v>93.8</v>
      </c>
      <c r="E337">
        <v>336</v>
      </c>
      <c r="F337">
        <f t="shared" si="5"/>
        <v>65.261399999999995</v>
      </c>
    </row>
  </sheetData>
  <autoFilter ref="A1:A785">
    <sortState ref="A2:A785">
      <sortCondition ref="A1:A785"/>
    </sortState>
  </autoFilter>
  <pageMargins left="0.7" right="0.7" top="0.78740157499999996" bottom="0.78740157499999996"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2</vt:i4>
      </vt:variant>
    </vt:vector>
  </HeadingPairs>
  <TitlesOfParts>
    <vt:vector size="11" baseType="lpstr">
      <vt:lpstr>Eingabe_Ausgabe</vt:lpstr>
      <vt:lpstr>Hintergrundinformation</vt:lpstr>
      <vt:lpstr>Nutzungsbedingungen</vt:lpstr>
      <vt:lpstr>As_Modell</vt:lpstr>
      <vt:lpstr>As_lin_Ver</vt:lpstr>
      <vt:lpstr>Pb_Modell</vt:lpstr>
      <vt:lpstr>Pb_lin_Ver</vt:lpstr>
      <vt:lpstr>Cd_Modell</vt:lpstr>
      <vt:lpstr>Cd_lin_Ver</vt:lpstr>
      <vt:lpstr>Hintergrundinformation!Druckbereich</vt:lpstr>
      <vt:lpstr>Nutzungsbedingungen!Druckbereich</vt:lpstr>
    </vt:vector>
  </TitlesOfParts>
  <Company>SID NLL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Müller, Ingo Dr. - LfULG</dc:creator>
  <cp:lastModifiedBy>Müller, Ingo Dr. - LfULG</cp:lastModifiedBy>
  <cp:lastPrinted>2019-07-03T09:26:53Z</cp:lastPrinted>
  <dcterms:created xsi:type="dcterms:W3CDTF">2019-06-24T10:14:42Z</dcterms:created>
  <dcterms:modified xsi:type="dcterms:W3CDTF">2019-07-10T13:44:28Z</dcterms:modified>
</cp:coreProperties>
</file>